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8175" windowHeight="8295" tabRatio="599" activeTab="1"/>
  </bookViews>
  <sheets>
    <sheet name="Oneri" sheetId="1" r:id="rId1"/>
    <sheet name="Costruzione" sheetId="2" r:id="rId2"/>
    <sheet name="Tabella Oneri" sheetId="3" r:id="rId3"/>
  </sheets>
  <externalReferences>
    <externalReference r:id="rId6"/>
  </externalReferences>
  <definedNames>
    <definedName name="CALSSIEDIF" localSheetId="1">#REF!</definedName>
    <definedName name="CLASSIEDIF" localSheetId="1">#REF!</definedName>
    <definedName name="CLASSIEDIF1" localSheetId="1">#REF!</definedName>
    <definedName name="MAGGIORAZIONE" localSheetId="1">#REF!</definedName>
    <definedName name="PARTICOLARI" localSheetId="1">#REF!</definedName>
    <definedName name="PROVA" localSheetId="1">#REF!</definedName>
    <definedName name="VARIABILITA" localSheetId="1">#REF!</definedName>
  </definedNames>
  <calcPr fullCalcOnLoad="1"/>
</workbook>
</file>

<file path=xl/sharedStrings.xml><?xml version="1.0" encoding="utf-8"?>
<sst xmlns="http://schemas.openxmlformats.org/spreadsheetml/2006/main" count="331" uniqueCount="198">
  <si>
    <t>non resid.</t>
  </si>
  <si>
    <t>resid.</t>
  </si>
  <si>
    <t>VOLUME</t>
  </si>
  <si>
    <t xml:space="preserve">   --------</t>
  </si>
  <si>
    <t>TOTALE</t>
  </si>
  <si>
    <t>ON. PR.</t>
  </si>
  <si>
    <t>ON. SEC.</t>
  </si>
  <si>
    <t>4 x 5</t>
  </si>
  <si>
    <t>somma</t>
  </si>
  <si>
    <t>classi di sup.</t>
  </si>
  <si>
    <t>(n)</t>
  </si>
  <si>
    <t xml:space="preserve">alloggi </t>
  </si>
  <si>
    <t>sup. utile</t>
  </si>
  <si>
    <t>al totale</t>
  </si>
  <si>
    <t>rapporto risp.</t>
  </si>
  <si>
    <t>(art. 5)</t>
  </si>
  <si>
    <t>% incremento</t>
  </si>
  <si>
    <t>(mq)</t>
  </si>
  <si>
    <t xml:space="preserve">% incr. per </t>
  </si>
  <si>
    <t>&lt;95</t>
  </si>
  <si>
    <t>110 - 130</t>
  </si>
  <si>
    <t>130 - 160</t>
  </si>
  <si>
    <t>&gt;160</t>
  </si>
  <si>
    <t>destinazione</t>
  </si>
  <si>
    <t>sup. serv.</t>
  </si>
  <si>
    <t xml:space="preserve">cant. soff. ecc. </t>
  </si>
  <si>
    <t>autorimesse</t>
  </si>
  <si>
    <t>androni, portici</t>
  </si>
  <si>
    <t>logge e balconi</t>
  </si>
  <si>
    <t>abitabile (SU)</t>
  </si>
  <si>
    <t>e acc. (SNR)</t>
  </si>
  <si>
    <t>(SNR:SU) x 100</t>
  </si>
  <si>
    <t>intervalli di</t>
  </si>
  <si>
    <t>variabilità</t>
  </si>
  <si>
    <t>ricorre</t>
  </si>
  <si>
    <t>che</t>
  </si>
  <si>
    <t>ipotesi</t>
  </si>
  <si>
    <t>%</t>
  </si>
  <si>
    <t>di</t>
  </si>
  <si>
    <t>incremento</t>
  </si>
  <si>
    <t>50 - 75</t>
  </si>
  <si>
    <t>75 - 100</t>
  </si>
  <si>
    <t>&gt; 100</t>
  </si>
  <si>
    <t>&lt; 50</t>
  </si>
  <si>
    <t>COSTO A MQ EDILIZIA AGEVOLATA</t>
  </si>
  <si>
    <t>totale increm.</t>
  </si>
  <si>
    <t>classe edif.</t>
  </si>
  <si>
    <t>% di maggioraz.</t>
  </si>
  <si>
    <t>caratteristiche</t>
  </si>
  <si>
    <t>particolari</t>
  </si>
  <si>
    <t>percent. incr.</t>
  </si>
  <si>
    <t>&lt; 10</t>
  </si>
  <si>
    <t>&lt; 15</t>
  </si>
  <si>
    <t>&lt; 20</t>
  </si>
  <si>
    <t>&lt; 25</t>
  </si>
  <si>
    <t>&lt; 30</t>
  </si>
  <si>
    <t>&lt; 35</t>
  </si>
  <si>
    <t>&lt; 40</t>
  </si>
  <si>
    <t>&lt; 45</t>
  </si>
  <si>
    <t>&gt; 50</t>
  </si>
  <si>
    <t>&lt;  5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</si>
  <si>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</si>
  <si>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</si>
  <si>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</si>
  <si>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</si>
  <si>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</si>
  <si>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</si>
  <si>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</si>
  <si>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</si>
  <si>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</si>
  <si>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</si>
  <si>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</si>
  <si>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tipologia</t>
  </si>
  <si>
    <t>econ. (cl. 1°-4°)</t>
  </si>
  <si>
    <t>medie (cl. 5°-8°)</t>
  </si>
  <si>
    <t>lusso (cl. 9°-11°)</t>
  </si>
  <si>
    <t>fino a 2 alloggi</t>
  </si>
  <si>
    <t>schiera &gt; 2 all.</t>
  </si>
  <si>
    <t>blocco &gt; 2 all.</t>
  </si>
  <si>
    <t>altre</t>
  </si>
  <si>
    <t>C</t>
  </si>
  <si>
    <t>A e B</t>
  </si>
  <si>
    <t>Sup. Compl.</t>
  </si>
  <si>
    <t>Contributo</t>
  </si>
  <si>
    <t>=</t>
  </si>
  <si>
    <t xml:space="preserve"> 95 - 110</t>
  </si>
  <si>
    <t>somme parz.</t>
  </si>
  <si>
    <t>h garage &gt; min</t>
  </si>
  <si>
    <t>H</t>
  </si>
  <si>
    <t>3 : SU tot = 4</t>
  </si>
  <si>
    <t>RAGGUAGLIATO</t>
  </si>
  <si>
    <t>DITTA:</t>
  </si>
  <si>
    <t>PROSPETTO PER LA DETERMINAZIONE DEL COSTO DI COSTRUZIONE (D.M. 10.05.77)</t>
  </si>
  <si>
    <t>SUPERFICIE</t>
  </si>
  <si>
    <t>COSTO MAGGIORATO</t>
  </si>
  <si>
    <t>PROSPETTO PER IL CALCOLO DEGLI ONERI DI URBANIZZAZIONE (L. 28.01.77 N° 10)</t>
  </si>
  <si>
    <t>Primaria</t>
  </si>
  <si>
    <t>Secondaria</t>
  </si>
  <si>
    <t>TOTALE ONERI DI URB. SECONDARIA</t>
  </si>
  <si>
    <t>TOTALE ONERI DI URB. PRIMARIA</t>
  </si>
  <si>
    <t>SUPERFICIE RAGGUAGLIATA ESENTE L.R. 61/85 ART. 88 (mq)</t>
  </si>
  <si>
    <t>SUPERFICIE UTILE AI FINI DELLA DETERMINAZIONE DEGLI ONERI (mq)</t>
  </si>
  <si>
    <t>piano</t>
  </si>
  <si>
    <t>Costo a mq  (€.)</t>
  </si>
  <si>
    <t xml:space="preserve">          DETERMINAZIONE DEL CONTRIBUTO PER L'INCIDENZA DELLE OPERE DI URBANIZZAZIONE</t>
  </si>
  <si>
    <t xml:space="preserve">            DETERMINAZIONE DEL CONTRIBUTO PER L'INCIDENZA DELLE OPERE DI URBANIZZAZIONE </t>
  </si>
  <si>
    <t xml:space="preserve">                PRIMARIA E SECONDARIA RELATIVA A INTERVENTI DI EDILIZIA PER ATTIVITA'</t>
  </si>
  <si>
    <t xml:space="preserve">                   PRIMARIA E SECONDARIA RELATIVA A INTERVENTI PER ATTIVITA' PRODUTTIVE</t>
  </si>
  <si>
    <t xml:space="preserve">                                         AGRICOLTURA - INDUSTRIA - ARTIGIANATO</t>
  </si>
  <si>
    <t>ATTIVITA'</t>
  </si>
  <si>
    <t>€ /MC</t>
  </si>
  <si>
    <t xml:space="preserve">       df</t>
  </si>
  <si>
    <t>INCIDENZA ONERI URBANIZZAZIONE</t>
  </si>
  <si>
    <r>
      <t xml:space="preserve">   </t>
    </r>
    <r>
      <rPr>
        <sz val="8"/>
        <rFont val="Arial"/>
        <family val="2"/>
      </rPr>
      <t>DIVERSE SITUAZIONI</t>
    </r>
  </si>
  <si>
    <t xml:space="preserve">  Totale</t>
  </si>
  <si>
    <t xml:space="preserve">         OMOGENEA</t>
  </si>
  <si>
    <t>€/mq</t>
  </si>
  <si>
    <t xml:space="preserve">   Primaria</t>
  </si>
  <si>
    <t xml:space="preserve">    TOTALE</t>
  </si>
  <si>
    <t>€ /Mq</t>
  </si>
  <si>
    <t>TURISMO</t>
  </si>
  <si>
    <t xml:space="preserve"> Centro Storico</t>
  </si>
  <si>
    <t>L'incidenza è riferita a MC</t>
  </si>
  <si>
    <t>df&lt;1</t>
  </si>
  <si>
    <t>-A- CENTRO STORICO</t>
  </si>
  <si>
    <t xml:space="preserve"> AGRICOLTURA</t>
  </si>
  <si>
    <t xml:space="preserve">          -</t>
  </si>
  <si>
    <t xml:space="preserve">    1&lt;df&lt;3</t>
  </si>
  <si>
    <t>IAP</t>
  </si>
  <si>
    <t>in funz.fondo</t>
  </si>
  <si>
    <t>Completamento</t>
  </si>
  <si>
    <t>non funz.fon</t>
  </si>
  <si>
    <t>IA</t>
  </si>
  <si>
    <t>Espansione</t>
  </si>
  <si>
    <t>ARTIGIANATO</t>
  </si>
  <si>
    <t>-</t>
  </si>
  <si>
    <t>Insediamento prod.</t>
  </si>
  <si>
    <t>Artigianato artistico e di serv</t>
  </si>
  <si>
    <t>INDUSTRIA</t>
  </si>
  <si>
    <t>Agricola</t>
  </si>
  <si>
    <t>B - COMPLETAMENTO</t>
  </si>
  <si>
    <t>AGRICOLTURA</t>
  </si>
  <si>
    <t>Attrezzature</t>
  </si>
  <si>
    <t>COMMERCIO</t>
  </si>
  <si>
    <t>L'incidenza è riferita a mq. di superficie di pavimento</t>
  </si>
  <si>
    <t xml:space="preserve"> C -  ESPANSIONE</t>
  </si>
  <si>
    <t>ATTIVITA'   DIREZIONALI</t>
  </si>
  <si>
    <t>D - INSEDIAMENTI PRODUTTIVI</t>
  </si>
  <si>
    <t>Interv.agro-industr.-comple</t>
  </si>
  <si>
    <t>Interv.artig. -zone complet</t>
  </si>
  <si>
    <t>Interv.industr.-zone completa</t>
  </si>
  <si>
    <t>Destinazione di Zona</t>
  </si>
  <si>
    <t>Incidenza Oneri Urbanizz.</t>
  </si>
  <si>
    <t>E - AGRICOLA</t>
  </si>
  <si>
    <t>RESIDENZA</t>
  </si>
  <si>
    <t>Elencazione</t>
  </si>
  <si>
    <t>df</t>
  </si>
  <si>
    <t>Totale</t>
  </si>
  <si>
    <t>€ / mc</t>
  </si>
  <si>
    <t>A2/4</t>
  </si>
  <si>
    <t>A1-A2/2-A2/3</t>
  </si>
  <si>
    <t>1&lt;df&lt;3</t>
  </si>
  <si>
    <t>B1-B2-B3</t>
  </si>
  <si>
    <t>B4</t>
  </si>
  <si>
    <t>C1-C2</t>
  </si>
  <si>
    <t>PEEP</t>
  </si>
  <si>
    <t>E2-E3-E4</t>
  </si>
  <si>
    <t>somme (1)</t>
  </si>
  <si>
    <t>somma (2)</t>
  </si>
  <si>
    <t>somma (3)</t>
  </si>
  <si>
    <t>(1+2+3)</t>
  </si>
  <si>
    <t>zona PRG</t>
  </si>
  <si>
    <t>stato di fatto</t>
  </si>
  <si>
    <t>Costo totale opere (€.)</t>
  </si>
  <si>
    <t>stato di progetto</t>
  </si>
  <si>
    <t xml:space="preserve">                 </t>
  </si>
  <si>
    <t xml:space="preserve">   ZONA TERRITORIALE</t>
  </si>
  <si>
    <t xml:space="preserve">   ZTO</t>
  </si>
  <si>
    <t>ATTIVITA' PRODUTTIVE</t>
  </si>
  <si>
    <t xml:space="preserve">    Primaria</t>
  </si>
  <si>
    <t>A -  Centro Storico</t>
  </si>
  <si>
    <t>B -  Completamento</t>
  </si>
  <si>
    <t>C -  Espansione</t>
  </si>
  <si>
    <t>**</t>
  </si>
  <si>
    <t># percentuali aggiornate come da LRV n. 4 del 16/03/2015 (BUR n. 27/2015)</t>
  </si>
  <si>
    <t>#</t>
  </si>
  <si>
    <r>
      <t xml:space="preserve"> </t>
    </r>
    <r>
      <rPr>
        <b/>
        <sz val="8"/>
        <rFont val="Arial"/>
        <family val="2"/>
      </rPr>
      <t xml:space="preserve">                     TURISTICA, COMMERCIALE E DIREZIONALE</t>
    </r>
  </si>
  <si>
    <t>VOLUME RAGGUAGLIATO COMPLESSIVO (MC) - STATO CONCESSIONATO</t>
  </si>
  <si>
    <t>VOLUME RAGGUAGLIATO COMPLESSIVO (MC) - STATO DI PROGETTO</t>
  </si>
  <si>
    <t>VOLUME COMPLESSIVO (MC) - OGGETTO DI RISTRUTTURAZIONE EVALUTATO AL 20%</t>
  </si>
  <si>
    <t>VOLUME RAGGUAGLIATO AMPLIAMENTO (MC)</t>
  </si>
  <si>
    <t>VOLUME RAGGUAGLIATO AMPLIAMENTO (MC) AI SENSI DELLA LR 13/11 PIANO CASA</t>
  </si>
  <si>
    <t>VOLUME AMPLIAMENTO AI SENSI DELLA LEGGE ______________ (MC)</t>
  </si>
  <si>
    <t>CONTRIBUTO PER RISTRUTTURAZIONE</t>
  </si>
  <si>
    <t>CONTRIBUTO PER AMPLIAMENTO - LEGGE ORDINARIA</t>
  </si>
  <si>
    <t>CONTRIBUTO PER AMPLIAMENTO - PIANO CASA</t>
  </si>
  <si>
    <t>** IL VALORE DEL COSTO DI COSTRUZIONE A MQ. E' STATO AGGIORNATO CON DET. 568 del 19/08/2022</t>
  </si>
  <si>
    <t>Aggiornati con DCC n. 36 del 29/11/2022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</si>
</sst>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&quot;\ #,##0"/>
    <numFmt numFmtId="179" formatCode="#,##0.00_ ;\-#,##0.00\ "/>
    <numFmt numFmtId="180" formatCode="#,##0.0_ ;\-#,##0.0\ "/>
    <numFmt numFmtId="181" formatCode="#,##0_ ;\-#,##0\ "/>
    <numFmt numFmtId="182" formatCode="0.0000"/>
    <numFmt numFmtId="183" formatCode="0.000"/>
    <numFmt numFmtId="184" formatCode="0.0"/>
    <numFmt numFmtId="185" formatCode="0.00000"/>
    <numFmt numFmtId="186" formatCode="0.000000"/>
    <numFmt numFmtId="187" formatCode="_-* #,##0.0_-;\-* #,##0.0_-;_-* &quot;-&quot;_-;_-@_-"/>
    <numFmt numFmtId="188" formatCode="_-* #,##0.00_-;\-* #,##0.00_-;_-* &quot;-&quot;_-;_-@_-"/>
    <numFmt numFmtId="189" formatCode="_-&quot;L.&quot;\ * #,##0.0_-;\-&quot;L.&quot;\ * #,##0.0_-;_-&quot;L.&quot;\ * &quot;-&quot;_-;_-@_-"/>
    <numFmt numFmtId="190" formatCode="_-&quot;L.&quot;\ * #,##0.00_-;\-&quot;L.&quot;\ * #,##0.00_-;_-&quot;L.&quot;\ * &quot;-&quot;_-;_-@_-"/>
    <numFmt numFmtId="191" formatCode="_-[$€-2]\ * #,##0.00_-;\-[$€-2]\ * #,##0.00_-;_-[$€-2]\ * &quot;-&quot;??_-"/>
    <numFmt numFmtId="192" formatCode="_-[$€-2]\ * #,##0.00_-;\-[$€-2]\ * #,##0.00_-;_-[$€-2]\ * &quot;-&quot;??_-;_-@_-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&quot;€&quot;\ #,##0.00"/>
    <numFmt numFmtId="198" formatCode=";;;"/>
    <numFmt numFmtId="199" formatCode="0.0%"/>
    <numFmt numFmtId="200" formatCode="_-* #,##0.00\ [$€-410]_-;\-* #,##0.00\ [$€-410]_-;_-* &quot;-&quot;??\ [$€-410]_-;_-@_-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9"/>
      <name val="Times New Roman"/>
      <family val="1"/>
    </font>
    <font>
      <i/>
      <sz val="7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8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6" fontId="5" fillId="0" borderId="0" xfId="65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right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0" xfId="65" applyNumberFormat="1" applyFont="1" applyFill="1" applyBorder="1" applyAlignment="1">
      <alignment horizontal="center"/>
    </xf>
    <xf numFmtId="191" fontId="4" fillId="34" borderId="10" xfId="42" applyFont="1" applyFill="1" applyBorder="1" applyAlignment="1">
      <alignment horizontal="center"/>
    </xf>
    <xf numFmtId="191" fontId="4" fillId="0" borderId="0" xfId="42" applyFont="1" applyAlignment="1">
      <alignment/>
    </xf>
    <xf numFmtId="191" fontId="5" fillId="34" borderId="10" xfId="42" applyFont="1" applyFill="1" applyBorder="1" applyAlignment="1">
      <alignment/>
    </xf>
    <xf numFmtId="0" fontId="0" fillId="0" borderId="0" xfId="0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4" fillId="33" borderId="33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9" xfId="0" applyFont="1" applyFill="1" applyBorder="1" applyAlignment="1">
      <alignment/>
    </xf>
    <xf numFmtId="0" fontId="4" fillId="33" borderId="3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0" fontId="10" fillId="0" borderId="17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13" borderId="18" xfId="0" applyFont="1" applyFill="1" applyBorder="1" applyAlignment="1">
      <alignment horizontal="left"/>
    </xf>
    <xf numFmtId="0" fontId="10" fillId="13" borderId="42" xfId="0" applyFont="1" applyFill="1" applyBorder="1" applyAlignment="1">
      <alignment horizontal="left"/>
    </xf>
    <xf numFmtId="0" fontId="0" fillId="13" borderId="43" xfId="0" applyFill="1" applyBorder="1" applyAlignment="1">
      <alignment horizontal="center"/>
    </xf>
    <xf numFmtId="0" fontId="10" fillId="13" borderId="43" xfId="0" applyFont="1" applyFill="1" applyBorder="1" applyAlignment="1">
      <alignment horizontal="left"/>
    </xf>
    <xf numFmtId="0" fontId="10" fillId="13" borderId="44" xfId="0" applyFont="1" applyFill="1" applyBorder="1" applyAlignment="1">
      <alignment horizontal="left"/>
    </xf>
    <xf numFmtId="0" fontId="10" fillId="13" borderId="45" xfId="0" applyFont="1" applyFill="1" applyBorder="1" applyAlignment="1">
      <alignment horizontal="left"/>
    </xf>
    <xf numFmtId="0" fontId="10" fillId="13" borderId="46" xfId="0" applyFont="1" applyFill="1" applyBorder="1" applyAlignment="1">
      <alignment horizontal="left"/>
    </xf>
    <xf numFmtId="0" fontId="0" fillId="12" borderId="30" xfId="0" applyFill="1" applyBorder="1" applyAlignment="1">
      <alignment/>
    </xf>
    <xf numFmtId="0" fontId="10" fillId="12" borderId="30" xfId="0" applyFont="1" applyFill="1" applyBorder="1" applyAlignment="1">
      <alignment/>
    </xf>
    <xf numFmtId="0" fontId="10" fillId="13" borderId="47" xfId="0" applyFont="1" applyFill="1" applyBorder="1" applyAlignment="1">
      <alignment horizontal="left" vertical="center"/>
    </xf>
    <xf numFmtId="0" fontId="10" fillId="13" borderId="48" xfId="0" applyFont="1" applyFill="1" applyBorder="1" applyAlignment="1">
      <alignment horizontal="left" vertical="center"/>
    </xf>
    <xf numFmtId="0" fontId="10" fillId="13" borderId="49" xfId="0" applyFont="1" applyFill="1" applyBorder="1" applyAlignment="1">
      <alignment horizontal="center" vertical="center"/>
    </xf>
    <xf numFmtId="0" fontId="10" fillId="13" borderId="49" xfId="0" applyFont="1" applyFill="1" applyBorder="1" applyAlignment="1">
      <alignment/>
    </xf>
    <xf numFmtId="169" fontId="10" fillId="13" borderId="30" xfId="65" applyNumberFormat="1" applyFont="1" applyFill="1" applyBorder="1" applyAlignment="1">
      <alignment/>
    </xf>
    <xf numFmtId="3" fontId="10" fillId="13" borderId="0" xfId="0" applyNumberFormat="1" applyFont="1" applyFill="1" applyBorder="1" applyAlignment="1">
      <alignment/>
    </xf>
    <xf numFmtId="3" fontId="10" fillId="13" borderId="30" xfId="0" applyNumberFormat="1" applyFont="1" applyFill="1" applyBorder="1" applyAlignment="1">
      <alignment/>
    </xf>
    <xf numFmtId="0" fontId="0" fillId="12" borderId="44" xfId="0" applyFill="1" applyBorder="1" applyAlignment="1">
      <alignment/>
    </xf>
    <xf numFmtId="0" fontId="0" fillId="12" borderId="46" xfId="0" applyFill="1" applyBorder="1" applyAlignment="1">
      <alignment/>
    </xf>
    <xf numFmtId="0" fontId="0" fillId="12" borderId="30" xfId="0" applyFill="1" applyBorder="1" applyAlignment="1">
      <alignment horizontal="center"/>
    </xf>
    <xf numFmtId="0" fontId="13" fillId="10" borderId="16" xfId="0" applyFont="1" applyFill="1" applyBorder="1" applyAlignment="1">
      <alignment horizontal="center" vertical="top"/>
    </xf>
    <xf numFmtId="0" fontId="13" fillId="10" borderId="39" xfId="0" applyFont="1" applyFill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1" fontId="5" fillId="34" borderId="12" xfId="42" applyFont="1" applyFill="1" applyBorder="1" applyAlignment="1">
      <alignment horizontal="center"/>
    </xf>
    <xf numFmtId="191" fontId="5" fillId="34" borderId="15" xfId="42" applyFont="1" applyFill="1" applyBorder="1" applyAlignment="1">
      <alignment horizontal="center"/>
    </xf>
    <xf numFmtId="191" fontId="5" fillId="34" borderId="50" xfId="42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50" xfId="0" applyFont="1" applyFill="1" applyBorder="1" applyAlignment="1">
      <alignment horizontal="center"/>
    </xf>
    <xf numFmtId="191" fontId="4" fillId="34" borderId="12" xfId="42" applyFont="1" applyFill="1" applyBorder="1" applyAlignment="1">
      <alignment horizontal="center"/>
    </xf>
    <xf numFmtId="191" fontId="4" fillId="34" borderId="50" xfId="42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textRotation="90"/>
    </xf>
    <xf numFmtId="0" fontId="13" fillId="0" borderId="14" xfId="0" applyFont="1" applyBorder="1" applyAlignment="1">
      <alignment horizontal="center" vertical="center" textRotation="90"/>
    </xf>
    <xf numFmtId="0" fontId="13" fillId="0" borderId="62" xfId="0" applyFont="1" applyBorder="1" applyAlignment="1">
      <alignment horizontal="center" vertical="center" textRotation="90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 textRotation="90" wrapText="1"/>
    </xf>
    <xf numFmtId="0" fontId="11" fillId="6" borderId="65" xfId="0" applyFont="1" applyFill="1" applyBorder="1" applyAlignment="1">
      <alignment horizontal="center" vertical="center" textRotation="90" wrapText="1"/>
    </xf>
    <xf numFmtId="0" fontId="11" fillId="6" borderId="49" xfId="0" applyFont="1" applyFill="1" applyBorder="1" applyAlignment="1">
      <alignment horizontal="center" vertical="center" textRotation="90" wrapText="1"/>
    </xf>
    <xf numFmtId="0" fontId="10" fillId="12" borderId="44" xfId="0" applyFont="1" applyFill="1" applyBorder="1" applyAlignment="1">
      <alignment horizontal="center"/>
    </xf>
    <xf numFmtId="0" fontId="10" fillId="12" borderId="46" xfId="0" applyFont="1" applyFill="1" applyBorder="1" applyAlignment="1">
      <alignment horizont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13" borderId="43" xfId="0" applyFont="1" applyFill="1" applyBorder="1" applyAlignment="1">
      <alignment horizontal="center"/>
    </xf>
    <xf numFmtId="0" fontId="10" fillId="13" borderId="49" xfId="0" applyFont="1" applyFill="1" applyBorder="1" applyAlignment="1">
      <alignment horizontal="center"/>
    </xf>
    <xf numFmtId="0" fontId="11" fillId="7" borderId="43" xfId="0" applyFont="1" applyFill="1" applyBorder="1" applyAlignment="1">
      <alignment horizontal="center" vertical="center" textRotation="90"/>
    </xf>
    <xf numFmtId="0" fontId="11" fillId="7" borderId="65" xfId="0" applyFont="1" applyFill="1" applyBorder="1" applyAlignment="1">
      <alignment horizontal="center" vertical="center" textRotation="90"/>
    </xf>
    <xf numFmtId="0" fontId="11" fillId="7" borderId="49" xfId="0" applyFont="1" applyFill="1" applyBorder="1" applyAlignment="1">
      <alignment horizontal="center" vertical="center" textRotation="90"/>
    </xf>
    <xf numFmtId="49" fontId="11" fillId="6" borderId="43" xfId="0" applyNumberFormat="1" applyFont="1" applyFill="1" applyBorder="1" applyAlignment="1">
      <alignment horizontal="center" vertical="center" textRotation="90"/>
    </xf>
    <xf numFmtId="49" fontId="11" fillId="6" borderId="65" xfId="0" applyNumberFormat="1" applyFont="1" applyFill="1" applyBorder="1" applyAlignment="1">
      <alignment horizontal="center" vertical="center" textRotation="90"/>
    </xf>
    <xf numFmtId="49" fontId="11" fillId="6" borderId="49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12" borderId="44" xfId="0" applyFill="1" applyBorder="1" applyAlignment="1">
      <alignment horizontal="center"/>
    </xf>
    <xf numFmtId="0" fontId="0" fillId="12" borderId="46" xfId="0" applyFill="1" applyBorder="1" applyAlignment="1">
      <alignment horizontal="center"/>
    </xf>
    <xf numFmtId="0" fontId="13" fillId="10" borderId="66" xfId="0" applyFont="1" applyFill="1" applyBorder="1" applyAlignment="1">
      <alignment horizontal="center" vertical="top"/>
    </xf>
    <xf numFmtId="0" fontId="13" fillId="10" borderId="67" xfId="0" applyFont="1" applyFill="1" applyBorder="1" applyAlignment="1">
      <alignment horizontal="center" vertical="top"/>
    </xf>
    <xf numFmtId="0" fontId="13" fillId="10" borderId="64" xfId="0" applyFont="1" applyFill="1" applyBorder="1" applyAlignment="1">
      <alignment horizontal="center" vertical="top"/>
    </xf>
    <xf numFmtId="0" fontId="0" fillId="0" borderId="0" xfId="0" applyAlignment="1">
      <alignment/>
    </xf>
    <xf numFmtId="4" fontId="0" fillId="0" borderId="16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3" fontId="0" fillId="0" borderId="24" xfId="0" applyNumberFormat="1" applyBorder="1" applyAlignment="1">
      <alignment/>
    </xf>
    <xf numFmtId="4" fontId="0" fillId="0" borderId="53" xfId="0" applyNumberFormat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169" fontId="0" fillId="0" borderId="10" xfId="66" applyNumberFormat="1" applyFont="1" applyBorder="1" applyAlignment="1">
      <alignment/>
    </xf>
    <xf numFmtId="4" fontId="0" fillId="0" borderId="2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88" fontId="0" fillId="0" borderId="10" xfId="66" applyNumberFormat="1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37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11" fillId="6" borderId="43" xfId="0" applyFont="1" applyFill="1" applyBorder="1" applyAlignment="1">
      <alignment horizontal="center" vertical="center" textRotation="90"/>
    </xf>
    <xf numFmtId="0" fontId="11" fillId="6" borderId="65" xfId="0" applyFont="1" applyFill="1" applyBorder="1" applyAlignment="1">
      <alignment horizontal="center" vertical="center" textRotation="90"/>
    </xf>
    <xf numFmtId="0" fontId="11" fillId="6" borderId="49" xfId="0" applyFont="1" applyFill="1" applyBorder="1" applyAlignment="1">
      <alignment horizontal="center" vertical="center" textRotation="90"/>
    </xf>
    <xf numFmtId="0" fontId="0" fillId="0" borderId="60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1" fillId="4" borderId="43" xfId="0" applyFont="1" applyFill="1" applyBorder="1" applyAlignment="1">
      <alignment horizontal="center" vertical="center" textRotation="90"/>
    </xf>
    <xf numFmtId="0" fontId="11" fillId="4" borderId="65" xfId="0" applyFont="1" applyFill="1" applyBorder="1" applyAlignment="1">
      <alignment horizontal="center" vertical="center" textRotation="90"/>
    </xf>
    <xf numFmtId="0" fontId="11" fillId="4" borderId="49" xfId="0" applyFont="1" applyFill="1" applyBorder="1" applyAlignment="1">
      <alignment horizontal="center" vertical="center" textRotation="90"/>
    </xf>
    <xf numFmtId="0" fontId="9" fillId="10" borderId="68" xfId="0" applyFont="1" applyFill="1" applyBorder="1" applyAlignment="1">
      <alignment horizontal="center"/>
    </xf>
    <xf numFmtId="0" fontId="9" fillId="10" borderId="45" xfId="0" applyFont="1" applyFill="1" applyBorder="1" applyAlignment="1">
      <alignment horizontal="center"/>
    </xf>
    <xf numFmtId="0" fontId="9" fillId="10" borderId="46" xfId="0" applyFont="1" applyFill="1" applyBorder="1" applyAlignment="1">
      <alignment horizontal="center"/>
    </xf>
    <xf numFmtId="0" fontId="9" fillId="10" borderId="44" xfId="0" applyFont="1" applyFill="1" applyBorder="1" applyAlignment="1">
      <alignment horizontal="center"/>
    </xf>
    <xf numFmtId="0" fontId="9" fillId="10" borderId="69" xfId="0" applyFont="1" applyFill="1" applyBorder="1" applyAlignment="1">
      <alignment horizontal="center"/>
    </xf>
    <xf numFmtId="188" fontId="0" fillId="0" borderId="16" xfId="66" applyNumberFormat="1" applyFont="1" applyBorder="1" applyAlignment="1">
      <alignment horizontal="center"/>
    </xf>
    <xf numFmtId="169" fontId="0" fillId="0" borderId="10" xfId="66" applyNumberFormat="1" applyFont="1" applyBorder="1" applyAlignment="1">
      <alignment horizontal="right"/>
    </xf>
    <xf numFmtId="188" fontId="0" fillId="0" borderId="17" xfId="66" applyNumberFormat="1" applyFont="1" applyBorder="1" applyAlignment="1">
      <alignment horizontal="center"/>
    </xf>
    <xf numFmtId="188" fontId="0" fillId="0" borderId="53" xfId="66" applyNumberFormat="1" applyFont="1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188" fontId="0" fillId="0" borderId="0" xfId="66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8" fontId="0" fillId="0" borderId="10" xfId="66" applyNumberFormat="1" applyFont="1" applyFill="1" applyBorder="1" applyAlignment="1">
      <alignment horizontal="center"/>
    </xf>
    <xf numFmtId="188" fontId="0" fillId="0" borderId="10" xfId="66" applyNumberFormat="1" applyFont="1" applyFill="1" applyBorder="1" applyAlignment="1">
      <alignment/>
    </xf>
    <xf numFmtId="188" fontId="0" fillId="0" borderId="17" xfId="66" applyNumberFormat="1" applyFont="1" applyFill="1" applyBorder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Euro 3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Percentuale 2" xfId="52"/>
    <cellStyle name="Percentuale 3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[0] 2" xfId="66"/>
    <cellStyle name="Valuta [0] 3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0</xdr:row>
      <xdr:rowOff>0</xdr:rowOff>
    </xdr:from>
    <xdr:to>
      <xdr:col>4</xdr:col>
      <xdr:colOff>495300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4038600" y="0"/>
          <a:ext cx="114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0</xdr:row>
      <xdr:rowOff>0</xdr:rowOff>
    </xdr:from>
    <xdr:to>
      <xdr:col>4</xdr:col>
      <xdr:colOff>495300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4038600" y="0"/>
          <a:ext cx="114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0</xdr:row>
      <xdr:rowOff>0</xdr:rowOff>
    </xdr:from>
    <xdr:to>
      <xdr:col>4</xdr:col>
      <xdr:colOff>495300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4038600" y="0"/>
          <a:ext cx="114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0</xdr:row>
      <xdr:rowOff>0</xdr:rowOff>
    </xdr:from>
    <xdr:to>
      <xdr:col>4</xdr:col>
      <xdr:colOff>495300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4038600" y="0"/>
          <a:ext cx="114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381000" y="0"/>
          <a:ext cx="114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381000" y="0"/>
          <a:ext cx="114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381000" y="0"/>
          <a:ext cx="114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381000" y="0"/>
          <a:ext cx="114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381000" y="0"/>
          <a:ext cx="114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10" name="Oval 10"/>
        <xdr:cNvSpPr>
          <a:spLocks/>
        </xdr:cNvSpPr>
      </xdr:nvSpPr>
      <xdr:spPr>
        <a:xfrm>
          <a:off x="381000" y="0"/>
          <a:ext cx="114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0</xdr:row>
      <xdr:rowOff>0</xdr:rowOff>
    </xdr:from>
    <xdr:to>
      <xdr:col>4</xdr:col>
      <xdr:colOff>495300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4038600" y="0"/>
          <a:ext cx="114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0</xdr:row>
      <xdr:rowOff>0</xdr:rowOff>
    </xdr:from>
    <xdr:to>
      <xdr:col>4</xdr:col>
      <xdr:colOff>495300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4038600" y="0"/>
          <a:ext cx="114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0</xdr:row>
      <xdr:rowOff>0</xdr:rowOff>
    </xdr:from>
    <xdr:to>
      <xdr:col>4</xdr:col>
      <xdr:colOff>495300</xdr:colOff>
      <xdr:row>0</xdr:row>
      <xdr:rowOff>0</xdr:rowOff>
    </xdr:to>
    <xdr:sp>
      <xdr:nvSpPr>
        <xdr:cNvPr id="13" name="Oval 13"/>
        <xdr:cNvSpPr>
          <a:spLocks/>
        </xdr:cNvSpPr>
      </xdr:nvSpPr>
      <xdr:spPr>
        <a:xfrm>
          <a:off x="4038600" y="0"/>
          <a:ext cx="114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0</xdr:row>
      <xdr:rowOff>0</xdr:rowOff>
    </xdr:from>
    <xdr:to>
      <xdr:col>4</xdr:col>
      <xdr:colOff>495300</xdr:colOff>
      <xdr:row>0</xdr:row>
      <xdr:rowOff>0</xdr:rowOff>
    </xdr:to>
    <xdr:sp>
      <xdr:nvSpPr>
        <xdr:cNvPr id="14" name="Oval 14"/>
        <xdr:cNvSpPr>
          <a:spLocks/>
        </xdr:cNvSpPr>
      </xdr:nvSpPr>
      <xdr:spPr>
        <a:xfrm>
          <a:off x="4038600" y="0"/>
          <a:ext cx="114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15" name="Oval 15"/>
        <xdr:cNvSpPr>
          <a:spLocks/>
        </xdr:cNvSpPr>
      </xdr:nvSpPr>
      <xdr:spPr>
        <a:xfrm>
          <a:off x="381000" y="0"/>
          <a:ext cx="114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16" name="Oval 16"/>
        <xdr:cNvSpPr>
          <a:spLocks/>
        </xdr:cNvSpPr>
      </xdr:nvSpPr>
      <xdr:spPr>
        <a:xfrm>
          <a:off x="381000" y="0"/>
          <a:ext cx="114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17" name="Oval 17"/>
        <xdr:cNvSpPr>
          <a:spLocks/>
        </xdr:cNvSpPr>
      </xdr:nvSpPr>
      <xdr:spPr>
        <a:xfrm>
          <a:off x="381000" y="0"/>
          <a:ext cx="114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18" name="Oval 18"/>
        <xdr:cNvSpPr>
          <a:spLocks/>
        </xdr:cNvSpPr>
      </xdr:nvSpPr>
      <xdr:spPr>
        <a:xfrm>
          <a:off x="381000" y="0"/>
          <a:ext cx="114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19" name="Oval 19"/>
        <xdr:cNvSpPr>
          <a:spLocks/>
        </xdr:cNvSpPr>
      </xdr:nvSpPr>
      <xdr:spPr>
        <a:xfrm>
          <a:off x="381000" y="0"/>
          <a:ext cx="114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0" name="Oval 20"/>
        <xdr:cNvSpPr>
          <a:spLocks/>
        </xdr:cNvSpPr>
      </xdr:nvSpPr>
      <xdr:spPr>
        <a:xfrm>
          <a:off x="381000" y="0"/>
          <a:ext cx="114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22</xdr:row>
      <xdr:rowOff>28575</xdr:rowOff>
    </xdr:from>
    <xdr:to>
      <xdr:col>4</xdr:col>
      <xdr:colOff>495300</xdr:colOff>
      <xdr:row>22</xdr:row>
      <xdr:rowOff>142875</xdr:rowOff>
    </xdr:to>
    <xdr:sp>
      <xdr:nvSpPr>
        <xdr:cNvPr id="21" name="Oval 21"/>
        <xdr:cNvSpPr>
          <a:spLocks/>
        </xdr:cNvSpPr>
      </xdr:nvSpPr>
      <xdr:spPr>
        <a:xfrm>
          <a:off x="4038600" y="36290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24</xdr:row>
      <xdr:rowOff>28575</xdr:rowOff>
    </xdr:from>
    <xdr:to>
      <xdr:col>4</xdr:col>
      <xdr:colOff>495300</xdr:colOff>
      <xdr:row>24</xdr:row>
      <xdr:rowOff>142875</xdr:rowOff>
    </xdr:to>
    <xdr:sp>
      <xdr:nvSpPr>
        <xdr:cNvPr id="22" name="Oval 22"/>
        <xdr:cNvSpPr>
          <a:spLocks/>
        </xdr:cNvSpPr>
      </xdr:nvSpPr>
      <xdr:spPr>
        <a:xfrm>
          <a:off x="4038600" y="39528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25</xdr:row>
      <xdr:rowOff>28575</xdr:rowOff>
    </xdr:from>
    <xdr:to>
      <xdr:col>4</xdr:col>
      <xdr:colOff>495300</xdr:colOff>
      <xdr:row>25</xdr:row>
      <xdr:rowOff>142875</xdr:rowOff>
    </xdr:to>
    <xdr:sp>
      <xdr:nvSpPr>
        <xdr:cNvPr id="23" name="Oval 23"/>
        <xdr:cNvSpPr>
          <a:spLocks/>
        </xdr:cNvSpPr>
      </xdr:nvSpPr>
      <xdr:spPr>
        <a:xfrm>
          <a:off x="4038600" y="41148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23</xdr:row>
      <xdr:rowOff>28575</xdr:rowOff>
    </xdr:from>
    <xdr:to>
      <xdr:col>4</xdr:col>
      <xdr:colOff>495300</xdr:colOff>
      <xdr:row>23</xdr:row>
      <xdr:rowOff>142875</xdr:rowOff>
    </xdr:to>
    <xdr:sp>
      <xdr:nvSpPr>
        <xdr:cNvPr id="24" name="Oval 24"/>
        <xdr:cNvSpPr>
          <a:spLocks/>
        </xdr:cNvSpPr>
      </xdr:nvSpPr>
      <xdr:spPr>
        <a:xfrm>
          <a:off x="4038600" y="37909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23</xdr:row>
      <xdr:rowOff>28575</xdr:rowOff>
    </xdr:from>
    <xdr:to>
      <xdr:col>0</xdr:col>
      <xdr:colOff>495300</xdr:colOff>
      <xdr:row>23</xdr:row>
      <xdr:rowOff>142875</xdr:rowOff>
    </xdr:to>
    <xdr:sp>
      <xdr:nvSpPr>
        <xdr:cNvPr id="25" name="Oval 25"/>
        <xdr:cNvSpPr>
          <a:spLocks/>
        </xdr:cNvSpPr>
      </xdr:nvSpPr>
      <xdr:spPr>
        <a:xfrm>
          <a:off x="381000" y="37909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24</xdr:row>
      <xdr:rowOff>28575</xdr:rowOff>
    </xdr:from>
    <xdr:to>
      <xdr:col>0</xdr:col>
      <xdr:colOff>495300</xdr:colOff>
      <xdr:row>24</xdr:row>
      <xdr:rowOff>142875</xdr:rowOff>
    </xdr:to>
    <xdr:sp>
      <xdr:nvSpPr>
        <xdr:cNvPr id="26" name="Oval 26"/>
        <xdr:cNvSpPr>
          <a:spLocks/>
        </xdr:cNvSpPr>
      </xdr:nvSpPr>
      <xdr:spPr>
        <a:xfrm>
          <a:off x="381000" y="39528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28575</xdr:rowOff>
    </xdr:from>
    <xdr:to>
      <xdr:col>0</xdr:col>
      <xdr:colOff>495300</xdr:colOff>
      <xdr:row>25</xdr:row>
      <xdr:rowOff>142875</xdr:rowOff>
    </xdr:to>
    <xdr:sp>
      <xdr:nvSpPr>
        <xdr:cNvPr id="27" name="Oval 27"/>
        <xdr:cNvSpPr>
          <a:spLocks/>
        </xdr:cNvSpPr>
      </xdr:nvSpPr>
      <xdr:spPr>
        <a:xfrm>
          <a:off x="381000" y="41148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26</xdr:row>
      <xdr:rowOff>28575</xdr:rowOff>
    </xdr:from>
    <xdr:to>
      <xdr:col>0</xdr:col>
      <xdr:colOff>495300</xdr:colOff>
      <xdr:row>26</xdr:row>
      <xdr:rowOff>142875</xdr:rowOff>
    </xdr:to>
    <xdr:sp>
      <xdr:nvSpPr>
        <xdr:cNvPr id="28" name="Oval 28"/>
        <xdr:cNvSpPr>
          <a:spLocks/>
        </xdr:cNvSpPr>
      </xdr:nvSpPr>
      <xdr:spPr>
        <a:xfrm>
          <a:off x="381000" y="42862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27</xdr:row>
      <xdr:rowOff>28575</xdr:rowOff>
    </xdr:from>
    <xdr:to>
      <xdr:col>0</xdr:col>
      <xdr:colOff>495300</xdr:colOff>
      <xdr:row>27</xdr:row>
      <xdr:rowOff>142875</xdr:rowOff>
    </xdr:to>
    <xdr:sp>
      <xdr:nvSpPr>
        <xdr:cNvPr id="29" name="Oval 29"/>
        <xdr:cNvSpPr>
          <a:spLocks/>
        </xdr:cNvSpPr>
      </xdr:nvSpPr>
      <xdr:spPr>
        <a:xfrm>
          <a:off x="381000" y="44577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22</xdr:row>
      <xdr:rowOff>28575</xdr:rowOff>
    </xdr:from>
    <xdr:to>
      <xdr:col>0</xdr:col>
      <xdr:colOff>495300</xdr:colOff>
      <xdr:row>22</xdr:row>
      <xdr:rowOff>142875</xdr:rowOff>
    </xdr:to>
    <xdr:sp>
      <xdr:nvSpPr>
        <xdr:cNvPr id="30" name="Oval 30"/>
        <xdr:cNvSpPr>
          <a:spLocks/>
        </xdr:cNvSpPr>
      </xdr:nvSpPr>
      <xdr:spPr>
        <a:xfrm>
          <a:off x="381000" y="36290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30</xdr:row>
      <xdr:rowOff>152400</xdr:rowOff>
    </xdr:from>
    <xdr:to>
      <xdr:col>1</xdr:col>
      <xdr:colOff>161925</xdr:colOff>
      <xdr:row>32</xdr:row>
      <xdr:rowOff>123825</xdr:rowOff>
    </xdr:to>
    <xdr:sp>
      <xdr:nvSpPr>
        <xdr:cNvPr id="31" name="Line 31"/>
        <xdr:cNvSpPr>
          <a:spLocks/>
        </xdr:cNvSpPr>
      </xdr:nvSpPr>
      <xdr:spPr>
        <a:xfrm flipV="1">
          <a:off x="657225" y="5095875"/>
          <a:ext cx="4191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30</xdr:row>
      <xdr:rowOff>152400</xdr:rowOff>
    </xdr:from>
    <xdr:to>
      <xdr:col>2</xdr:col>
      <xdr:colOff>885825</xdr:colOff>
      <xdr:row>32</xdr:row>
      <xdr:rowOff>95250</xdr:rowOff>
    </xdr:to>
    <xdr:sp>
      <xdr:nvSpPr>
        <xdr:cNvPr id="32" name="Line 32"/>
        <xdr:cNvSpPr>
          <a:spLocks/>
        </xdr:cNvSpPr>
      </xdr:nvSpPr>
      <xdr:spPr>
        <a:xfrm>
          <a:off x="1076325" y="5095875"/>
          <a:ext cx="1638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33</xdr:row>
      <xdr:rowOff>38100</xdr:rowOff>
    </xdr:from>
    <xdr:to>
      <xdr:col>4</xdr:col>
      <xdr:colOff>381000</xdr:colOff>
      <xdr:row>39</xdr:row>
      <xdr:rowOff>85725</xdr:rowOff>
    </xdr:to>
    <xdr:sp>
      <xdr:nvSpPr>
        <xdr:cNvPr id="33" name="Line 33"/>
        <xdr:cNvSpPr>
          <a:spLocks/>
        </xdr:cNvSpPr>
      </xdr:nvSpPr>
      <xdr:spPr>
        <a:xfrm flipH="1">
          <a:off x="3495675" y="5476875"/>
          <a:ext cx="542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33</xdr:row>
      <xdr:rowOff>19050</xdr:rowOff>
    </xdr:from>
    <xdr:to>
      <xdr:col>5</xdr:col>
      <xdr:colOff>333375</xdr:colOff>
      <xdr:row>39</xdr:row>
      <xdr:rowOff>85725</xdr:rowOff>
    </xdr:to>
    <xdr:sp>
      <xdr:nvSpPr>
        <xdr:cNvPr id="34" name="Line 34"/>
        <xdr:cNvSpPr>
          <a:spLocks/>
        </xdr:cNvSpPr>
      </xdr:nvSpPr>
      <xdr:spPr>
        <a:xfrm flipH="1">
          <a:off x="3495675" y="5457825"/>
          <a:ext cx="14097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39</xdr:row>
      <xdr:rowOff>76200</xdr:rowOff>
    </xdr:from>
    <xdr:to>
      <xdr:col>3</xdr:col>
      <xdr:colOff>762000</xdr:colOff>
      <xdr:row>39</xdr:row>
      <xdr:rowOff>76200</xdr:rowOff>
    </xdr:to>
    <xdr:sp>
      <xdr:nvSpPr>
        <xdr:cNvPr id="35" name="Line 35"/>
        <xdr:cNvSpPr>
          <a:spLocks/>
        </xdr:cNvSpPr>
      </xdr:nvSpPr>
      <xdr:spPr>
        <a:xfrm flipH="1">
          <a:off x="2781300" y="64865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VORI%20ANDREA\AGG%20TARIFFE%20ONERI-DIR%20SEGR\AGGIORNAMENTI%20TARIFFE%20ONERI\2018\tariffe%20Oneri%20-AGG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a Oneri"/>
      <sheetName val="RESIDENZIALE"/>
      <sheetName val="COMMERCIALE-DIREZ-COMM"/>
      <sheetName val="AGRICOLO-ARTIG-INDU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R81"/>
  <sheetViews>
    <sheetView zoomScalePageLayoutView="0" workbookViewId="0" topLeftCell="A13">
      <selection activeCell="L16" sqref="L16"/>
    </sheetView>
  </sheetViews>
  <sheetFormatPr defaultColWidth="9.140625" defaultRowHeight="12.75"/>
  <cols>
    <col min="1" max="1" width="20.7109375" style="2" customWidth="1"/>
    <col min="2" max="3" width="9.140625" style="2" customWidth="1"/>
    <col min="4" max="4" width="5.7109375" style="2" customWidth="1"/>
    <col min="5" max="5" width="12.57421875" style="2" bestFit="1" customWidth="1"/>
    <col min="6" max="6" width="14.00390625" style="2" customWidth="1"/>
    <col min="7" max="7" width="6.140625" style="2" customWidth="1"/>
    <col min="8" max="8" width="6.28125" style="2" customWidth="1"/>
    <col min="9" max="9" width="7.00390625" style="2" customWidth="1"/>
    <col min="10" max="10" width="10.00390625" style="2" bestFit="1" customWidth="1"/>
    <col min="11" max="11" width="9.140625" style="2" customWidth="1"/>
    <col min="12" max="12" width="8.421875" style="2" customWidth="1"/>
    <col min="13" max="13" width="12.421875" style="2" customWidth="1"/>
    <col min="14" max="14" width="9.140625" style="2" customWidth="1"/>
    <col min="15" max="15" width="10.421875" style="2" customWidth="1"/>
    <col min="16" max="16384" width="9.140625" style="2" customWidth="1"/>
  </cols>
  <sheetData>
    <row r="1" spans="1:9" ht="12.75">
      <c r="A1" s="146" t="s">
        <v>95</v>
      </c>
      <c r="B1" s="147"/>
      <c r="C1" s="147"/>
      <c r="D1" s="147"/>
      <c r="E1" s="147"/>
      <c r="F1" s="147"/>
      <c r="G1" s="147"/>
      <c r="H1" s="147"/>
      <c r="I1" s="148"/>
    </row>
    <row r="2" spans="1:9" ht="12.75">
      <c r="A2" s="19" t="s">
        <v>91</v>
      </c>
      <c r="B2" s="149"/>
      <c r="C2" s="150"/>
      <c r="D2" s="150"/>
      <c r="E2" s="150"/>
      <c r="F2" s="150"/>
      <c r="G2" s="150"/>
      <c r="H2" s="150"/>
      <c r="I2" s="151"/>
    </row>
    <row r="3" spans="1:9" ht="12.75">
      <c r="A3" s="152" t="s">
        <v>174</v>
      </c>
      <c r="B3" s="153"/>
      <c r="C3" s="153"/>
      <c r="D3" s="153"/>
      <c r="E3" s="153"/>
      <c r="F3" s="153"/>
      <c r="G3" s="153"/>
      <c r="H3" s="153"/>
      <c r="I3" s="154"/>
    </row>
    <row r="4" spans="1:9" ht="12.75">
      <c r="A4" s="157" t="s">
        <v>3</v>
      </c>
      <c r="B4" s="159" t="s">
        <v>93</v>
      </c>
      <c r="C4" s="160"/>
      <c r="D4" s="157" t="s">
        <v>88</v>
      </c>
      <c r="E4" s="159" t="s">
        <v>2</v>
      </c>
      <c r="F4" s="160"/>
      <c r="G4" s="161" t="s">
        <v>86</v>
      </c>
      <c r="H4" s="162"/>
      <c r="I4" s="157" t="s">
        <v>102</v>
      </c>
    </row>
    <row r="5" spans="1:18" ht="12.75">
      <c r="A5" s="158"/>
      <c r="B5" s="4" t="s">
        <v>1</v>
      </c>
      <c r="C5" s="4" t="s">
        <v>0</v>
      </c>
      <c r="D5" s="158"/>
      <c r="E5" s="4" t="s">
        <v>1</v>
      </c>
      <c r="F5" s="4" t="s">
        <v>0</v>
      </c>
      <c r="G5" s="3"/>
      <c r="H5" s="28"/>
      <c r="I5" s="158"/>
      <c r="L5"/>
      <c r="M5"/>
      <c r="N5"/>
      <c r="O5"/>
      <c r="P5"/>
      <c r="Q5"/>
      <c r="R5"/>
    </row>
    <row r="6" spans="1:18" ht="12.75">
      <c r="A6" s="3"/>
      <c r="B6" s="3"/>
      <c r="C6" s="3"/>
      <c r="D6" s="3"/>
      <c r="E6" s="3">
        <f>ROUND(B6*D6,2)</f>
        <v>0</v>
      </c>
      <c r="F6" s="3">
        <f>ROUND(C6*D6,2)*0.6</f>
        <v>0</v>
      </c>
      <c r="G6" s="3"/>
      <c r="H6" s="28"/>
      <c r="I6" s="3"/>
      <c r="L6"/>
      <c r="M6"/>
      <c r="N6"/>
      <c r="O6"/>
      <c r="P6"/>
      <c r="Q6"/>
      <c r="R6"/>
    </row>
    <row r="7" spans="1:18" ht="12.75">
      <c r="A7" s="3"/>
      <c r="B7" s="3"/>
      <c r="C7" s="3"/>
      <c r="D7" s="3"/>
      <c r="E7" s="3">
        <f>ROUND(B7*D7,2)</f>
        <v>0</v>
      </c>
      <c r="F7" s="3">
        <f aca="true" t="shared" si="0" ref="F7:F27">ROUND(C7*D7,2)*0.6</f>
        <v>0</v>
      </c>
      <c r="G7" s="3"/>
      <c r="H7" s="28"/>
      <c r="I7" s="3"/>
      <c r="L7"/>
      <c r="M7"/>
      <c r="N7"/>
      <c r="O7"/>
      <c r="P7"/>
      <c r="Q7"/>
      <c r="R7"/>
    </row>
    <row r="8" spans="1:18" ht="12.75">
      <c r="A8" s="3"/>
      <c r="B8" s="3"/>
      <c r="C8" s="3"/>
      <c r="D8" s="3"/>
      <c r="E8" s="3">
        <f>ROUND(B8*D8,2)</f>
        <v>0</v>
      </c>
      <c r="F8" s="3">
        <f t="shared" si="0"/>
        <v>0</v>
      </c>
      <c r="G8" s="3"/>
      <c r="H8" s="28"/>
      <c r="I8" s="3"/>
      <c r="L8"/>
      <c r="M8"/>
      <c r="N8"/>
      <c r="O8"/>
      <c r="P8"/>
      <c r="Q8"/>
      <c r="R8"/>
    </row>
    <row r="9" spans="1:18" ht="12.75">
      <c r="A9" s="3"/>
      <c r="B9" s="3"/>
      <c r="C9" s="3"/>
      <c r="D9" s="3"/>
      <c r="E9" s="3">
        <f aca="true" t="shared" si="1" ref="E9:E22">ROUND(B9*D9,2)</f>
        <v>0</v>
      </c>
      <c r="F9" s="3">
        <f t="shared" si="0"/>
        <v>0</v>
      </c>
      <c r="G9" s="3"/>
      <c r="H9" s="28"/>
      <c r="I9" s="3"/>
      <c r="L9"/>
      <c r="M9"/>
      <c r="N9"/>
      <c r="O9"/>
      <c r="P9"/>
      <c r="Q9"/>
      <c r="R9"/>
    </row>
    <row r="10" spans="1:18" ht="12.75">
      <c r="A10" s="3"/>
      <c r="B10" s="3"/>
      <c r="C10" s="3"/>
      <c r="D10" s="3"/>
      <c r="E10" s="3">
        <f t="shared" si="1"/>
        <v>0</v>
      </c>
      <c r="F10" s="3">
        <f t="shared" si="0"/>
        <v>0</v>
      </c>
      <c r="G10" s="3"/>
      <c r="H10" s="28"/>
      <c r="I10" s="3"/>
      <c r="L10"/>
      <c r="M10"/>
      <c r="N10"/>
      <c r="O10"/>
      <c r="P10"/>
      <c r="Q10"/>
      <c r="R10"/>
    </row>
    <row r="11" spans="1:18" ht="12.75">
      <c r="A11" s="3"/>
      <c r="B11" s="3"/>
      <c r="C11" s="3"/>
      <c r="D11" s="3"/>
      <c r="E11" s="3">
        <f t="shared" si="1"/>
        <v>0</v>
      </c>
      <c r="F11" s="3">
        <f>ROUND(C11*D11,2)*0.6</f>
        <v>0</v>
      </c>
      <c r="G11" s="3"/>
      <c r="H11" s="28"/>
      <c r="I11" s="3"/>
      <c r="L11"/>
      <c r="M11"/>
      <c r="N11"/>
      <c r="O11"/>
      <c r="P11"/>
      <c r="Q11"/>
      <c r="R11"/>
    </row>
    <row r="12" spans="1:18" ht="12.75">
      <c r="A12" s="3"/>
      <c r="B12" s="3"/>
      <c r="C12" s="3"/>
      <c r="D12" s="3"/>
      <c r="E12" s="3">
        <f t="shared" si="1"/>
        <v>0</v>
      </c>
      <c r="F12" s="3">
        <f t="shared" si="0"/>
        <v>0</v>
      </c>
      <c r="G12" s="3"/>
      <c r="H12" s="28"/>
      <c r="I12" s="3"/>
      <c r="L12"/>
      <c r="M12"/>
      <c r="N12"/>
      <c r="O12"/>
      <c r="P12"/>
      <c r="Q12"/>
      <c r="R12"/>
    </row>
    <row r="13" spans="1:18" ht="12.75">
      <c r="A13" s="3"/>
      <c r="B13" s="3"/>
      <c r="C13" s="3"/>
      <c r="D13" s="3"/>
      <c r="E13" s="3">
        <f t="shared" si="1"/>
        <v>0</v>
      </c>
      <c r="F13" s="3">
        <f t="shared" si="0"/>
        <v>0</v>
      </c>
      <c r="G13" s="3"/>
      <c r="H13" s="28"/>
      <c r="I13" s="3"/>
      <c r="L13"/>
      <c r="M13"/>
      <c r="N13"/>
      <c r="O13"/>
      <c r="P13"/>
      <c r="Q13"/>
      <c r="R13"/>
    </row>
    <row r="14" spans="1:18" ht="12.75">
      <c r="A14" s="3"/>
      <c r="B14" s="3"/>
      <c r="C14" s="3"/>
      <c r="D14" s="3"/>
      <c r="E14" s="3">
        <f t="shared" si="1"/>
        <v>0</v>
      </c>
      <c r="F14" s="3">
        <f t="shared" si="0"/>
        <v>0</v>
      </c>
      <c r="G14" s="3"/>
      <c r="H14" s="28"/>
      <c r="I14" s="3"/>
      <c r="L14"/>
      <c r="M14"/>
      <c r="N14"/>
      <c r="O14"/>
      <c r="P14"/>
      <c r="Q14"/>
      <c r="R14"/>
    </row>
    <row r="15" spans="1:18" ht="12.75">
      <c r="A15" s="3"/>
      <c r="B15" s="3"/>
      <c r="C15" s="3"/>
      <c r="D15" s="3"/>
      <c r="E15" s="3">
        <f t="shared" si="1"/>
        <v>0</v>
      </c>
      <c r="F15" s="3">
        <f t="shared" si="0"/>
        <v>0</v>
      </c>
      <c r="G15" s="3"/>
      <c r="H15" s="28"/>
      <c r="I15" s="3"/>
      <c r="L15"/>
      <c r="M15"/>
      <c r="N15"/>
      <c r="O15"/>
      <c r="P15"/>
      <c r="Q15"/>
      <c r="R15"/>
    </row>
    <row r="16" spans="1:18" ht="12.75" customHeight="1">
      <c r="A16" s="3"/>
      <c r="B16" s="3"/>
      <c r="C16" s="3"/>
      <c r="D16" s="3"/>
      <c r="E16" s="3">
        <f t="shared" si="1"/>
        <v>0</v>
      </c>
      <c r="F16" s="3">
        <f t="shared" si="0"/>
        <v>0</v>
      </c>
      <c r="G16" s="3"/>
      <c r="H16" s="28"/>
      <c r="I16" s="3"/>
      <c r="L16"/>
      <c r="M16"/>
      <c r="N16"/>
      <c r="O16"/>
      <c r="P16"/>
      <c r="Q16"/>
      <c r="R16"/>
    </row>
    <row r="17" spans="1:18" ht="12.75">
      <c r="A17" s="3"/>
      <c r="B17" s="3"/>
      <c r="C17" s="3"/>
      <c r="D17" s="3"/>
      <c r="E17" s="3">
        <f t="shared" si="1"/>
        <v>0</v>
      </c>
      <c r="F17" s="3">
        <f t="shared" si="0"/>
        <v>0</v>
      </c>
      <c r="G17" s="3"/>
      <c r="H17" s="28"/>
      <c r="I17" s="3"/>
      <c r="L17"/>
      <c r="M17"/>
      <c r="N17"/>
      <c r="O17"/>
      <c r="P17"/>
      <c r="Q17"/>
      <c r="R17"/>
    </row>
    <row r="18" spans="1:18" ht="12.75">
      <c r="A18" s="3"/>
      <c r="B18" s="3"/>
      <c r="C18" s="3"/>
      <c r="D18" s="3"/>
      <c r="E18" s="3">
        <f t="shared" si="1"/>
        <v>0</v>
      </c>
      <c r="F18" s="3">
        <f t="shared" si="0"/>
        <v>0</v>
      </c>
      <c r="G18" s="3"/>
      <c r="H18" s="28"/>
      <c r="I18" s="3"/>
      <c r="L18"/>
      <c r="M18"/>
      <c r="N18"/>
      <c r="O18"/>
      <c r="P18"/>
      <c r="Q18"/>
      <c r="R18"/>
    </row>
    <row r="19" spans="1:18" ht="12.75">
      <c r="A19" s="3"/>
      <c r="B19" s="3"/>
      <c r="C19" s="3"/>
      <c r="D19" s="3"/>
      <c r="E19" s="3">
        <f t="shared" si="1"/>
        <v>0</v>
      </c>
      <c r="F19" s="3">
        <f t="shared" si="0"/>
        <v>0</v>
      </c>
      <c r="G19" s="3"/>
      <c r="H19" s="28"/>
      <c r="I19" s="3"/>
      <c r="L19"/>
      <c r="M19"/>
      <c r="N19"/>
      <c r="O19"/>
      <c r="P19"/>
      <c r="Q19"/>
      <c r="R19"/>
    </row>
    <row r="20" spans="1:18" ht="12.75">
      <c r="A20" s="3"/>
      <c r="B20" s="3"/>
      <c r="C20" s="3"/>
      <c r="D20" s="3"/>
      <c r="E20" s="3">
        <f t="shared" si="1"/>
        <v>0</v>
      </c>
      <c r="F20" s="3">
        <f t="shared" si="0"/>
        <v>0</v>
      </c>
      <c r="G20" s="3"/>
      <c r="H20" s="28"/>
      <c r="I20" s="3"/>
      <c r="L20"/>
      <c r="M20"/>
      <c r="N20"/>
      <c r="O20"/>
      <c r="P20"/>
      <c r="Q20"/>
      <c r="R20"/>
    </row>
    <row r="21" spans="1:18" ht="12.75">
      <c r="A21" s="3"/>
      <c r="B21" s="3"/>
      <c r="C21" s="3"/>
      <c r="D21" s="3"/>
      <c r="E21" s="3">
        <f t="shared" si="1"/>
        <v>0</v>
      </c>
      <c r="F21" s="3">
        <f t="shared" si="0"/>
        <v>0</v>
      </c>
      <c r="G21" s="3"/>
      <c r="H21" s="28"/>
      <c r="I21" s="3"/>
      <c r="L21"/>
      <c r="M21"/>
      <c r="N21"/>
      <c r="O21"/>
      <c r="P21"/>
      <c r="Q21"/>
      <c r="R21"/>
    </row>
    <row r="22" spans="1:18" ht="12.75" customHeight="1">
      <c r="A22" s="3"/>
      <c r="B22" s="3"/>
      <c r="C22" s="3"/>
      <c r="D22" s="3"/>
      <c r="E22" s="3">
        <f t="shared" si="1"/>
        <v>0</v>
      </c>
      <c r="F22" s="3">
        <f t="shared" si="0"/>
        <v>0</v>
      </c>
      <c r="G22" s="3"/>
      <c r="H22" s="28"/>
      <c r="I22" s="3"/>
      <c r="L22"/>
      <c r="M22"/>
      <c r="N22"/>
      <c r="O22"/>
      <c r="P22"/>
      <c r="Q22"/>
      <c r="R22"/>
    </row>
    <row r="23" spans="1:18" ht="12.75">
      <c r="A23" s="3"/>
      <c r="B23" s="3"/>
      <c r="C23" s="3"/>
      <c r="D23" s="3"/>
      <c r="E23" s="3">
        <f>ROUND(B23*D23,2)</f>
        <v>0</v>
      </c>
      <c r="F23" s="3">
        <f t="shared" si="0"/>
        <v>0</v>
      </c>
      <c r="G23" s="3"/>
      <c r="H23" s="28"/>
      <c r="I23" s="3"/>
      <c r="L23"/>
      <c r="M23"/>
      <c r="N23"/>
      <c r="O23"/>
      <c r="P23"/>
      <c r="Q23"/>
      <c r="R23"/>
    </row>
    <row r="24" spans="1:18" ht="12.75">
      <c r="A24" s="3"/>
      <c r="B24" s="3"/>
      <c r="C24" s="3"/>
      <c r="D24" s="3"/>
      <c r="E24" s="3">
        <f>ROUND(B24*D24,2)</f>
        <v>0</v>
      </c>
      <c r="F24" s="3">
        <f t="shared" si="0"/>
        <v>0</v>
      </c>
      <c r="G24" s="3"/>
      <c r="H24" s="28"/>
      <c r="I24" s="3"/>
      <c r="L24"/>
      <c r="M24"/>
      <c r="N24"/>
      <c r="O24"/>
      <c r="P24"/>
      <c r="Q24"/>
      <c r="R24"/>
    </row>
    <row r="25" spans="1:18" ht="12.75">
      <c r="A25" s="3"/>
      <c r="B25" s="3"/>
      <c r="C25" s="3"/>
      <c r="D25" s="3"/>
      <c r="E25" s="3">
        <f>ROUND(B25*D25,2)</f>
        <v>0</v>
      </c>
      <c r="F25" s="3">
        <f t="shared" si="0"/>
        <v>0</v>
      </c>
      <c r="G25" s="3"/>
      <c r="H25" s="28"/>
      <c r="I25" s="3"/>
      <c r="L25"/>
      <c r="M25"/>
      <c r="N25"/>
      <c r="O25"/>
      <c r="P25"/>
      <c r="Q25"/>
      <c r="R25"/>
    </row>
    <row r="26" spans="1:18" ht="12.75">
      <c r="A26" s="3"/>
      <c r="B26" s="3"/>
      <c r="C26" s="3"/>
      <c r="D26" s="3"/>
      <c r="E26" s="3">
        <f>ROUND(B26*D26,2)</f>
        <v>0</v>
      </c>
      <c r="F26" s="3">
        <f t="shared" si="0"/>
        <v>0</v>
      </c>
      <c r="G26" s="3"/>
      <c r="H26" s="28"/>
      <c r="I26" s="3"/>
      <c r="L26"/>
      <c r="M26"/>
      <c r="N26"/>
      <c r="O26"/>
      <c r="P26"/>
      <c r="Q26"/>
      <c r="R26"/>
    </row>
    <row r="27" spans="1:18" ht="12.75">
      <c r="A27" s="3"/>
      <c r="B27" s="3"/>
      <c r="C27" s="3"/>
      <c r="D27" s="3"/>
      <c r="E27" s="3">
        <f>ROUND(B27*D27,2)</f>
        <v>0</v>
      </c>
      <c r="F27" s="3">
        <f t="shared" si="0"/>
        <v>0</v>
      </c>
      <c r="G27" s="3"/>
      <c r="H27" s="28"/>
      <c r="I27" s="3"/>
      <c r="L27"/>
      <c r="M27"/>
      <c r="N27"/>
      <c r="O27"/>
      <c r="P27"/>
      <c r="Q27"/>
      <c r="R27"/>
    </row>
    <row r="28" spans="1:18" ht="12.75">
      <c r="A28" s="5" t="s">
        <v>4</v>
      </c>
      <c r="B28" s="6">
        <f>SUM(B6:B27)</f>
        <v>0</v>
      </c>
      <c r="C28" s="6">
        <f>SUM(C6:C27)*0.6</f>
        <v>0</v>
      </c>
      <c r="D28" s="155"/>
      <c r="E28" s="6">
        <f>SUM(E6:E27)</f>
        <v>0</v>
      </c>
      <c r="F28" s="6">
        <f>SUM(F6:F27)</f>
        <v>0</v>
      </c>
      <c r="G28" s="163"/>
      <c r="H28" s="164"/>
      <c r="I28" s="165"/>
      <c r="L28"/>
      <c r="M28"/>
      <c r="N28"/>
      <c r="O28"/>
      <c r="P28"/>
      <c r="Q28"/>
      <c r="R28"/>
    </row>
    <row r="29" spans="1:18" ht="12.75">
      <c r="A29" s="5" t="s">
        <v>90</v>
      </c>
      <c r="B29" s="6">
        <f>ROUND(B28+C28,2)</f>
        <v>0</v>
      </c>
      <c r="C29" s="7"/>
      <c r="D29" s="156"/>
      <c r="E29" s="6">
        <f>ROUND(E28+F28,2)</f>
        <v>0</v>
      </c>
      <c r="F29" s="7"/>
      <c r="G29" s="152"/>
      <c r="H29" s="153"/>
      <c r="I29" s="166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 s="20"/>
      <c r="L30"/>
      <c r="M30"/>
      <c r="N30"/>
      <c r="O30"/>
      <c r="P30"/>
      <c r="Q30"/>
      <c r="R30"/>
    </row>
    <row r="31" spans="1:18" ht="12.75">
      <c r="A31" s="144" t="s">
        <v>172</v>
      </c>
      <c r="B31" s="144"/>
      <c r="C31" s="144"/>
      <c r="D31" s="144"/>
      <c r="E31" s="144"/>
      <c r="F31" s="144"/>
      <c r="G31" s="144"/>
      <c r="H31" s="144"/>
      <c r="I31" s="144"/>
      <c r="L31"/>
      <c r="M31"/>
      <c r="N31"/>
      <c r="O31"/>
      <c r="P31"/>
      <c r="Q31"/>
      <c r="R31"/>
    </row>
    <row r="32" spans="1:18" ht="12.75">
      <c r="A32" s="157" t="s">
        <v>3</v>
      </c>
      <c r="B32" s="159" t="s">
        <v>93</v>
      </c>
      <c r="C32" s="160"/>
      <c r="D32" s="157" t="s">
        <v>88</v>
      </c>
      <c r="E32" s="159" t="s">
        <v>2</v>
      </c>
      <c r="F32" s="160"/>
      <c r="G32" s="161" t="s">
        <v>86</v>
      </c>
      <c r="H32" s="162"/>
      <c r="I32" s="157" t="s">
        <v>102</v>
      </c>
      <c r="L32"/>
      <c r="M32"/>
      <c r="N32"/>
      <c r="O32"/>
      <c r="P32"/>
      <c r="Q32"/>
      <c r="R32"/>
    </row>
    <row r="33" spans="1:18" ht="12.75">
      <c r="A33" s="158"/>
      <c r="B33" s="4" t="s">
        <v>1</v>
      </c>
      <c r="C33" s="4" t="s">
        <v>0</v>
      </c>
      <c r="D33" s="158"/>
      <c r="E33" s="4" t="s">
        <v>1</v>
      </c>
      <c r="F33" s="4" t="s">
        <v>0</v>
      </c>
      <c r="G33" s="3"/>
      <c r="H33" s="28"/>
      <c r="I33" s="158"/>
      <c r="L33"/>
      <c r="M33"/>
      <c r="N33"/>
      <c r="O33"/>
      <c r="P33"/>
      <c r="Q33"/>
      <c r="R33"/>
    </row>
    <row r="34" spans="1:18" ht="12.75">
      <c r="A34" s="3"/>
      <c r="B34" s="3"/>
      <c r="C34" s="3"/>
      <c r="D34" s="3"/>
      <c r="E34" s="3">
        <f aca="true" t="shared" si="2" ref="E34:E55">ROUND(B34*D34,2)</f>
        <v>0</v>
      </c>
      <c r="F34" s="3">
        <f aca="true" t="shared" si="3" ref="F34:F55">ROUND(C34*D34,2)</f>
        <v>0</v>
      </c>
      <c r="G34" s="3"/>
      <c r="H34" s="28"/>
      <c r="I34" s="3"/>
      <c r="L34"/>
      <c r="M34"/>
      <c r="N34"/>
      <c r="O34"/>
      <c r="P34"/>
      <c r="Q34"/>
      <c r="R34"/>
    </row>
    <row r="35" spans="1:18" ht="12.75">
      <c r="A35" s="3"/>
      <c r="B35" s="3"/>
      <c r="C35" s="3"/>
      <c r="D35" s="3"/>
      <c r="E35" s="3">
        <f t="shared" si="2"/>
        <v>0</v>
      </c>
      <c r="F35" s="3">
        <f t="shared" si="3"/>
        <v>0</v>
      </c>
      <c r="G35" s="3"/>
      <c r="H35" s="28"/>
      <c r="I35" s="3"/>
      <c r="L35"/>
      <c r="M35"/>
      <c r="N35"/>
      <c r="O35"/>
      <c r="P35"/>
      <c r="Q35"/>
      <c r="R35"/>
    </row>
    <row r="36" spans="1:9" ht="12.75">
      <c r="A36" s="3"/>
      <c r="B36" s="3"/>
      <c r="C36" s="3"/>
      <c r="D36" s="3"/>
      <c r="E36" s="3">
        <f t="shared" si="2"/>
        <v>0</v>
      </c>
      <c r="F36" s="3">
        <f t="shared" si="3"/>
        <v>0</v>
      </c>
      <c r="G36" s="3"/>
      <c r="H36" s="28"/>
      <c r="I36" s="3"/>
    </row>
    <row r="37" spans="1:9" ht="12.75">
      <c r="A37" s="3"/>
      <c r="B37" s="3"/>
      <c r="C37" s="3"/>
      <c r="D37" s="3"/>
      <c r="E37" s="3">
        <f t="shared" si="2"/>
        <v>0</v>
      </c>
      <c r="F37" s="3">
        <f t="shared" si="3"/>
        <v>0</v>
      </c>
      <c r="G37" s="3"/>
      <c r="H37" s="28"/>
      <c r="I37" s="3"/>
    </row>
    <row r="38" spans="1:9" ht="12.75">
      <c r="A38" s="3"/>
      <c r="B38" s="3"/>
      <c r="C38" s="3"/>
      <c r="D38" s="3"/>
      <c r="E38" s="3">
        <f t="shared" si="2"/>
        <v>0</v>
      </c>
      <c r="F38" s="3">
        <f t="shared" si="3"/>
        <v>0</v>
      </c>
      <c r="G38" s="3"/>
      <c r="H38" s="28"/>
      <c r="I38" s="3"/>
    </row>
    <row r="39" spans="1:9" ht="12.75">
      <c r="A39" s="3"/>
      <c r="B39" s="3"/>
      <c r="C39" s="3"/>
      <c r="D39" s="3"/>
      <c r="E39" s="3">
        <f t="shared" si="2"/>
        <v>0</v>
      </c>
      <c r="F39" s="3">
        <f t="shared" si="3"/>
        <v>0</v>
      </c>
      <c r="G39" s="3"/>
      <c r="H39" s="28"/>
      <c r="I39" s="3"/>
    </row>
    <row r="40" spans="1:9" ht="12.75">
      <c r="A40" s="3"/>
      <c r="B40" s="3"/>
      <c r="C40" s="3"/>
      <c r="D40" s="3"/>
      <c r="E40" s="3">
        <f t="shared" si="2"/>
        <v>0</v>
      </c>
      <c r="F40" s="3">
        <f t="shared" si="3"/>
        <v>0</v>
      </c>
      <c r="G40" s="3"/>
      <c r="H40" s="28"/>
      <c r="I40" s="3"/>
    </row>
    <row r="41" spans="1:9" ht="12.75">
      <c r="A41" s="3"/>
      <c r="B41" s="3"/>
      <c r="C41" s="3"/>
      <c r="D41" s="3"/>
      <c r="E41" s="3">
        <f t="shared" si="2"/>
        <v>0</v>
      </c>
      <c r="F41" s="3">
        <f t="shared" si="3"/>
        <v>0</v>
      </c>
      <c r="G41" s="3"/>
      <c r="H41" s="28"/>
      <c r="I41" s="3"/>
    </row>
    <row r="42" spans="1:9" ht="12.75">
      <c r="A42" s="3"/>
      <c r="B42" s="3"/>
      <c r="C42" s="3"/>
      <c r="D42" s="3"/>
      <c r="E42" s="3">
        <f t="shared" si="2"/>
        <v>0</v>
      </c>
      <c r="F42" s="3">
        <f t="shared" si="3"/>
        <v>0</v>
      </c>
      <c r="G42" s="3"/>
      <c r="H42" s="28"/>
      <c r="I42" s="3"/>
    </row>
    <row r="43" spans="1:9" ht="12.75">
      <c r="A43" s="3"/>
      <c r="B43" s="3"/>
      <c r="C43" s="3"/>
      <c r="D43" s="3"/>
      <c r="E43" s="3">
        <f t="shared" si="2"/>
        <v>0</v>
      </c>
      <c r="F43" s="3">
        <f t="shared" si="3"/>
        <v>0</v>
      </c>
      <c r="G43" s="3"/>
      <c r="H43" s="28"/>
      <c r="I43" s="3"/>
    </row>
    <row r="44" spans="1:9" ht="12.75">
      <c r="A44" s="3"/>
      <c r="B44" s="3"/>
      <c r="C44" s="3"/>
      <c r="D44" s="3"/>
      <c r="E44" s="3">
        <f t="shared" si="2"/>
        <v>0</v>
      </c>
      <c r="F44" s="3">
        <f t="shared" si="3"/>
        <v>0</v>
      </c>
      <c r="G44" s="3"/>
      <c r="H44" s="28"/>
      <c r="I44" s="3"/>
    </row>
    <row r="45" spans="1:9" ht="12.75">
      <c r="A45" s="3"/>
      <c r="B45" s="3"/>
      <c r="C45" s="3"/>
      <c r="D45" s="3"/>
      <c r="E45" s="3">
        <f t="shared" si="2"/>
        <v>0</v>
      </c>
      <c r="F45" s="3">
        <f t="shared" si="3"/>
        <v>0</v>
      </c>
      <c r="G45" s="3"/>
      <c r="H45" s="28"/>
      <c r="I45" s="3"/>
    </row>
    <row r="46" spans="1:9" ht="12.75">
      <c r="A46" s="3"/>
      <c r="B46" s="3"/>
      <c r="C46" s="3"/>
      <c r="D46" s="3"/>
      <c r="E46" s="3">
        <f t="shared" si="2"/>
        <v>0</v>
      </c>
      <c r="F46" s="3">
        <f t="shared" si="3"/>
        <v>0</v>
      </c>
      <c r="G46" s="3"/>
      <c r="H46" s="28"/>
      <c r="I46" s="3"/>
    </row>
    <row r="47" spans="1:9" ht="12.75">
      <c r="A47" s="3"/>
      <c r="B47" s="3"/>
      <c r="C47" s="3"/>
      <c r="D47" s="3"/>
      <c r="E47" s="3">
        <f t="shared" si="2"/>
        <v>0</v>
      </c>
      <c r="F47" s="3">
        <f t="shared" si="3"/>
        <v>0</v>
      </c>
      <c r="G47" s="3"/>
      <c r="H47" s="28"/>
      <c r="I47" s="3"/>
    </row>
    <row r="48" spans="1:9" ht="12.75">
      <c r="A48" s="3"/>
      <c r="B48" s="3"/>
      <c r="C48" s="3"/>
      <c r="D48" s="3"/>
      <c r="E48" s="3">
        <f t="shared" si="2"/>
        <v>0</v>
      </c>
      <c r="F48" s="3">
        <f t="shared" si="3"/>
        <v>0</v>
      </c>
      <c r="G48" s="3"/>
      <c r="H48" s="28"/>
      <c r="I48" s="3"/>
    </row>
    <row r="49" spans="1:9" ht="12.75">
      <c r="A49" s="3"/>
      <c r="B49" s="3"/>
      <c r="C49" s="3"/>
      <c r="D49" s="3"/>
      <c r="E49" s="3">
        <f t="shared" si="2"/>
        <v>0</v>
      </c>
      <c r="F49" s="3">
        <f t="shared" si="3"/>
        <v>0</v>
      </c>
      <c r="G49" s="3"/>
      <c r="H49" s="28"/>
      <c r="I49" s="3"/>
    </row>
    <row r="50" spans="1:9" ht="12.75">
      <c r="A50" s="3"/>
      <c r="B50" s="3"/>
      <c r="C50" s="3"/>
      <c r="D50" s="3"/>
      <c r="E50" s="3">
        <f t="shared" si="2"/>
        <v>0</v>
      </c>
      <c r="F50" s="3">
        <f t="shared" si="3"/>
        <v>0</v>
      </c>
      <c r="G50" s="3"/>
      <c r="H50" s="28"/>
      <c r="I50" s="3"/>
    </row>
    <row r="51" spans="1:9" ht="12.75">
      <c r="A51" s="3"/>
      <c r="B51" s="3"/>
      <c r="C51" s="3"/>
      <c r="D51" s="3"/>
      <c r="E51" s="3">
        <f t="shared" si="2"/>
        <v>0</v>
      </c>
      <c r="F51" s="3">
        <f t="shared" si="3"/>
        <v>0</v>
      </c>
      <c r="G51" s="3"/>
      <c r="H51" s="28"/>
      <c r="I51" s="3"/>
    </row>
    <row r="52" spans="1:9" ht="12.75">
      <c r="A52" s="3"/>
      <c r="B52" s="3"/>
      <c r="C52" s="3"/>
      <c r="D52" s="3"/>
      <c r="E52" s="3">
        <f t="shared" si="2"/>
        <v>0</v>
      </c>
      <c r="F52" s="3">
        <f t="shared" si="3"/>
        <v>0</v>
      </c>
      <c r="G52" s="3"/>
      <c r="H52" s="28"/>
      <c r="I52" s="3"/>
    </row>
    <row r="53" spans="1:9" ht="12.75">
      <c r="A53" s="3"/>
      <c r="B53" s="3"/>
      <c r="C53" s="3"/>
      <c r="D53" s="3"/>
      <c r="E53" s="3">
        <f t="shared" si="2"/>
        <v>0</v>
      </c>
      <c r="F53" s="3">
        <f t="shared" si="3"/>
        <v>0</v>
      </c>
      <c r="G53" s="3"/>
      <c r="H53" s="28"/>
      <c r="I53" s="3"/>
    </row>
    <row r="54" spans="1:9" ht="12.75">
      <c r="A54" s="3"/>
      <c r="B54" s="3"/>
      <c r="C54" s="3"/>
      <c r="D54" s="3"/>
      <c r="E54" s="3">
        <f t="shared" si="2"/>
        <v>0</v>
      </c>
      <c r="F54" s="3">
        <f t="shared" si="3"/>
        <v>0</v>
      </c>
      <c r="G54" s="3"/>
      <c r="H54" s="28"/>
      <c r="I54" s="3"/>
    </row>
    <row r="55" spans="1:9" ht="12.75">
      <c r="A55" s="3"/>
      <c r="B55" s="3"/>
      <c r="C55" s="3"/>
      <c r="D55" s="3"/>
      <c r="E55" s="3">
        <f t="shared" si="2"/>
        <v>0</v>
      </c>
      <c r="F55" s="3">
        <f t="shared" si="3"/>
        <v>0</v>
      </c>
      <c r="G55" s="3"/>
      <c r="H55" s="28"/>
      <c r="I55" s="3"/>
    </row>
    <row r="56" spans="1:9" ht="12.75">
      <c r="A56" s="5" t="s">
        <v>4</v>
      </c>
      <c r="B56" s="6">
        <f>SUM(B34:B55)</f>
        <v>0</v>
      </c>
      <c r="C56" s="6">
        <f>SUM(C34:C55)*0.6</f>
        <v>0</v>
      </c>
      <c r="D56" s="155"/>
      <c r="E56" s="6">
        <f>SUM(E34:E55)</f>
        <v>0</v>
      </c>
      <c r="F56" s="6">
        <f>SUM(F34:F55)*0.6</f>
        <v>0</v>
      </c>
      <c r="G56" s="163"/>
      <c r="H56" s="164"/>
      <c r="I56" s="165"/>
    </row>
    <row r="57" spans="1:9" ht="12.75">
      <c r="A57" s="5" t="s">
        <v>90</v>
      </c>
      <c r="B57" s="6">
        <f>ROUND(B56+C56,2)</f>
        <v>0</v>
      </c>
      <c r="C57" s="7"/>
      <c r="D57" s="156"/>
      <c r="E57" s="6">
        <f>ROUND(E56+F56,2)</f>
        <v>0</v>
      </c>
      <c r="F57" s="7"/>
      <c r="G57" s="152"/>
      <c r="H57" s="153"/>
      <c r="I57" s="166"/>
    </row>
    <row r="58" spans="1:9" ht="12.75">
      <c r="A58"/>
      <c r="B58"/>
      <c r="C58"/>
      <c r="D58"/>
      <c r="E58"/>
      <c r="F58"/>
      <c r="G58"/>
      <c r="H58"/>
      <c r="I58" s="20"/>
    </row>
    <row r="59" spans="1:9" ht="12.75" customHeight="1">
      <c r="A59" s="144" t="s">
        <v>187</v>
      </c>
      <c r="B59" s="144"/>
      <c r="C59" s="144"/>
      <c r="D59" s="144"/>
      <c r="E59" s="144"/>
      <c r="F59" s="144"/>
      <c r="G59" s="144"/>
      <c r="H59" s="144"/>
      <c r="I59" s="6">
        <f>E29</f>
        <v>0</v>
      </c>
    </row>
    <row r="60" spans="1:9" ht="12.75" customHeight="1">
      <c r="A60" s="144" t="s">
        <v>188</v>
      </c>
      <c r="B60" s="144"/>
      <c r="C60" s="144"/>
      <c r="D60" s="144"/>
      <c r="E60" s="144"/>
      <c r="F60" s="144"/>
      <c r="G60" s="144"/>
      <c r="H60" s="144"/>
      <c r="I60" s="6">
        <f>E57</f>
        <v>0</v>
      </c>
    </row>
    <row r="61" spans="1:9" ht="12.75">
      <c r="A61" s="144" t="s">
        <v>189</v>
      </c>
      <c r="B61" s="144"/>
      <c r="C61" s="144"/>
      <c r="D61" s="144"/>
      <c r="E61" s="144"/>
      <c r="F61" s="144"/>
      <c r="G61" s="144"/>
      <c r="H61" s="144"/>
      <c r="I61" s="6"/>
    </row>
    <row r="62" spans="1:9" ht="12.75">
      <c r="A62" s="144" t="s">
        <v>190</v>
      </c>
      <c r="B62" s="144"/>
      <c r="C62" s="144"/>
      <c r="D62" s="144"/>
      <c r="E62" s="144"/>
      <c r="F62" s="144"/>
      <c r="G62" s="144"/>
      <c r="H62" s="144"/>
      <c r="I62" s="6"/>
    </row>
    <row r="63" spans="1:9" ht="12.75">
      <c r="A63" s="144" t="s">
        <v>191</v>
      </c>
      <c r="B63" s="144"/>
      <c r="C63" s="144"/>
      <c r="D63" s="144"/>
      <c r="E63" s="144"/>
      <c r="F63" s="144"/>
      <c r="G63" s="144"/>
      <c r="H63" s="144"/>
      <c r="I63" s="6"/>
    </row>
    <row r="64" spans="1:9" ht="12.75">
      <c r="A64" s="144" t="s">
        <v>192</v>
      </c>
      <c r="B64" s="144"/>
      <c r="C64" s="144"/>
      <c r="D64" s="144"/>
      <c r="E64" s="144"/>
      <c r="F64" s="144"/>
      <c r="G64" s="144"/>
      <c r="H64" s="144"/>
      <c r="I64" s="6"/>
    </row>
    <row r="65" spans="1:12" ht="12.75">
      <c r="A65" s="106"/>
      <c r="B65" s="39"/>
      <c r="C65" s="39"/>
      <c r="D65" s="39"/>
      <c r="E65" s="39"/>
      <c r="F65" s="39"/>
      <c r="G65" s="39"/>
      <c r="H65" s="39"/>
      <c r="I65" s="20"/>
      <c r="J65"/>
      <c r="K65"/>
      <c r="L65"/>
    </row>
    <row r="66" spans="1:12" ht="12.75">
      <c r="A66" s="144" t="s">
        <v>193</v>
      </c>
      <c r="B66" s="144"/>
      <c r="C66" s="144"/>
      <c r="D66" s="144"/>
      <c r="E66" s="144"/>
      <c r="F66" s="144"/>
      <c r="G66" s="144"/>
      <c r="H66" s="144"/>
      <c r="I66" s="144"/>
      <c r="J66"/>
      <c r="K66"/>
      <c r="L66"/>
    </row>
    <row r="67" spans="1:10" s="8" customFormat="1" ht="18.75">
      <c r="A67" s="139" t="s">
        <v>5</v>
      </c>
      <c r="B67" s="140"/>
      <c r="C67" s="140"/>
      <c r="D67" s="140"/>
      <c r="E67" s="140"/>
      <c r="F67" s="50"/>
      <c r="G67" s="141">
        <f>F67*I64</f>
        <v>0</v>
      </c>
      <c r="H67" s="142"/>
      <c r="I67" s="143"/>
      <c r="J67" s="38"/>
    </row>
    <row r="68" spans="1:10" s="8" customFormat="1" ht="18.75">
      <c r="A68" s="139" t="s">
        <v>6</v>
      </c>
      <c r="B68" s="140"/>
      <c r="C68" s="140"/>
      <c r="D68" s="140"/>
      <c r="E68" s="140"/>
      <c r="F68" s="50"/>
      <c r="G68" s="141">
        <f>F68*I64</f>
        <v>0</v>
      </c>
      <c r="H68" s="142"/>
      <c r="I68" s="143"/>
      <c r="J68"/>
    </row>
    <row r="69" spans="1:13" s="8" customFormat="1" ht="18.75">
      <c r="A69" s="35"/>
      <c r="B69" s="35"/>
      <c r="C69" s="35"/>
      <c r="D69" s="35"/>
      <c r="E69" s="35"/>
      <c r="F69" s="36"/>
      <c r="G69" s="37"/>
      <c r="H69" s="44"/>
      <c r="I69" s="45"/>
      <c r="J69"/>
      <c r="K69"/>
      <c r="L69"/>
      <c r="M69"/>
    </row>
    <row r="70" spans="1:12" ht="12.75">
      <c r="A70" s="144" t="s">
        <v>194</v>
      </c>
      <c r="B70" s="144"/>
      <c r="C70" s="144"/>
      <c r="D70" s="144"/>
      <c r="E70" s="144"/>
      <c r="F70" s="144"/>
      <c r="G70" s="144"/>
      <c r="H70" s="144"/>
      <c r="I70" s="144"/>
      <c r="J70"/>
      <c r="K70"/>
      <c r="L70"/>
    </row>
    <row r="71" spans="1:10" s="8" customFormat="1" ht="18.75">
      <c r="A71" s="139" t="s">
        <v>5</v>
      </c>
      <c r="B71" s="140"/>
      <c r="C71" s="140"/>
      <c r="D71" s="140"/>
      <c r="E71" s="140"/>
      <c r="F71" s="50"/>
      <c r="G71" s="141">
        <f>F71*I68</f>
        <v>0</v>
      </c>
      <c r="H71" s="142"/>
      <c r="I71" s="143"/>
      <c r="J71" s="38"/>
    </row>
    <row r="72" spans="1:10" s="8" customFormat="1" ht="18.75">
      <c r="A72" s="139" t="s">
        <v>6</v>
      </c>
      <c r="B72" s="140"/>
      <c r="C72" s="140"/>
      <c r="D72" s="140"/>
      <c r="E72" s="140"/>
      <c r="F72" s="50"/>
      <c r="G72" s="141">
        <f>F72*I68</f>
        <v>0</v>
      </c>
      <c r="H72" s="142"/>
      <c r="I72" s="143"/>
      <c r="J72"/>
    </row>
    <row r="73" spans="1:13" s="8" customFormat="1" ht="18.75">
      <c r="A73" s="35"/>
      <c r="B73" s="35"/>
      <c r="C73" s="35"/>
      <c r="D73" s="35"/>
      <c r="E73" s="35"/>
      <c r="F73" s="36"/>
      <c r="G73" s="37"/>
      <c r="H73" s="44"/>
      <c r="I73" s="45"/>
      <c r="J73"/>
      <c r="K73"/>
      <c r="L73"/>
      <c r="M73"/>
    </row>
    <row r="74" spans="1:12" ht="12.75">
      <c r="A74" s="144" t="s">
        <v>195</v>
      </c>
      <c r="B74" s="144"/>
      <c r="C74" s="144"/>
      <c r="D74" s="144"/>
      <c r="E74" s="144"/>
      <c r="F74" s="144"/>
      <c r="G74" s="144"/>
      <c r="H74" s="144"/>
      <c r="I74" s="144"/>
      <c r="J74"/>
      <c r="K74"/>
      <c r="L74"/>
    </row>
    <row r="75" spans="1:10" s="8" customFormat="1" ht="18.75">
      <c r="A75" s="139" t="s">
        <v>5</v>
      </c>
      <c r="B75" s="140"/>
      <c r="C75" s="140"/>
      <c r="D75" s="140"/>
      <c r="E75" s="140"/>
      <c r="F75" s="50"/>
      <c r="G75" s="141">
        <f>F75*I72</f>
        <v>0</v>
      </c>
      <c r="H75" s="142"/>
      <c r="I75" s="143"/>
      <c r="J75" s="38"/>
    </row>
    <row r="76" spans="1:10" s="8" customFormat="1" ht="18.75">
      <c r="A76" s="139" t="s">
        <v>6</v>
      </c>
      <c r="B76" s="140"/>
      <c r="C76" s="140"/>
      <c r="D76" s="140"/>
      <c r="E76" s="140"/>
      <c r="F76" s="50"/>
      <c r="G76" s="141">
        <f>F76*I72</f>
        <v>0</v>
      </c>
      <c r="H76" s="142"/>
      <c r="I76" s="143"/>
      <c r="J76"/>
    </row>
    <row r="77" spans="1:13" s="8" customFormat="1" ht="18.75">
      <c r="A77" s="35"/>
      <c r="B77" s="35"/>
      <c r="C77" s="35"/>
      <c r="D77" s="35"/>
      <c r="E77" s="35"/>
      <c r="F77" s="36"/>
      <c r="G77" s="37"/>
      <c r="H77" s="44"/>
      <c r="I77" s="45"/>
      <c r="J77"/>
      <c r="K77"/>
      <c r="L77"/>
      <c r="M77"/>
    </row>
    <row r="78" spans="1:9" s="8" customFormat="1" ht="18.75">
      <c r="A78" s="139" t="s">
        <v>99</v>
      </c>
      <c r="B78" s="140"/>
      <c r="C78" s="140"/>
      <c r="D78" s="140"/>
      <c r="E78" s="140"/>
      <c r="F78" s="145"/>
      <c r="G78" s="141">
        <f>G67</f>
        <v>0</v>
      </c>
      <c r="H78" s="142"/>
      <c r="I78" s="143"/>
    </row>
    <row r="79" spans="1:9" s="8" customFormat="1" ht="18.75">
      <c r="A79" s="139" t="s">
        <v>98</v>
      </c>
      <c r="B79" s="140"/>
      <c r="C79" s="140"/>
      <c r="D79" s="140"/>
      <c r="E79" s="140"/>
      <c r="F79" s="145"/>
      <c r="G79" s="141">
        <f>G68</f>
        <v>0</v>
      </c>
      <c r="H79" s="142"/>
      <c r="I79" s="143"/>
    </row>
    <row r="81" ht="13.5">
      <c r="A81" s="9"/>
    </row>
  </sheetData>
  <sheetProtection/>
  <mergeCells count="45">
    <mergeCell ref="A62:H62"/>
    <mergeCell ref="A63:H63"/>
    <mergeCell ref="A64:H64"/>
    <mergeCell ref="I32:I33"/>
    <mergeCell ref="D56:D57"/>
    <mergeCell ref="G56:I57"/>
    <mergeCell ref="A60:H60"/>
    <mergeCell ref="A32:A33"/>
    <mergeCell ref="B32:C32"/>
    <mergeCell ref="D32:D33"/>
    <mergeCell ref="G32:H32"/>
    <mergeCell ref="A61:H61"/>
    <mergeCell ref="G28:I29"/>
    <mergeCell ref="G4:H4"/>
    <mergeCell ref="B4:C4"/>
    <mergeCell ref="E4:F4"/>
    <mergeCell ref="A1:I1"/>
    <mergeCell ref="B2:I2"/>
    <mergeCell ref="A3:I3"/>
    <mergeCell ref="A59:H59"/>
    <mergeCell ref="D28:D29"/>
    <mergeCell ref="I4:I5"/>
    <mergeCell ref="D4:D5"/>
    <mergeCell ref="E32:F32"/>
    <mergeCell ref="A4:A5"/>
    <mergeCell ref="A31:I31"/>
    <mergeCell ref="A66:I66"/>
    <mergeCell ref="G78:I78"/>
    <mergeCell ref="G79:I79"/>
    <mergeCell ref="A78:F78"/>
    <mergeCell ref="A79:F79"/>
    <mergeCell ref="A70:I70"/>
    <mergeCell ref="A71:E71"/>
    <mergeCell ref="G71:I71"/>
    <mergeCell ref="A72:E72"/>
    <mergeCell ref="G72:I72"/>
    <mergeCell ref="A75:E75"/>
    <mergeCell ref="G75:I75"/>
    <mergeCell ref="A76:E76"/>
    <mergeCell ref="G76:I76"/>
    <mergeCell ref="A67:E67"/>
    <mergeCell ref="A68:E68"/>
    <mergeCell ref="G67:I67"/>
    <mergeCell ref="G68:I68"/>
    <mergeCell ref="A74:I74"/>
  </mergeCells>
  <printOptions/>
  <pageMargins left="0.58" right="0.2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J64"/>
  <sheetViews>
    <sheetView tabSelected="1" zoomScalePageLayoutView="0" workbookViewId="0" topLeftCell="A16">
      <selection activeCell="A63" sqref="A63"/>
    </sheetView>
  </sheetViews>
  <sheetFormatPr defaultColWidth="9.140625" defaultRowHeight="12.75"/>
  <cols>
    <col min="1" max="5" width="13.7109375" style="2" customWidth="1"/>
    <col min="6" max="6" width="12.7109375" style="2" customWidth="1"/>
    <col min="7" max="7" width="2.8515625" style="2" customWidth="1"/>
    <col min="8" max="16384" width="9.140625" style="2" customWidth="1"/>
  </cols>
  <sheetData>
    <row r="1" spans="1:6" ht="12.75">
      <c r="A1" s="146" t="s">
        <v>92</v>
      </c>
      <c r="B1" s="147"/>
      <c r="C1" s="147"/>
      <c r="D1" s="147"/>
      <c r="E1" s="147"/>
      <c r="F1" s="148"/>
    </row>
    <row r="2" spans="1:6" ht="13.5" thickBot="1">
      <c r="A2" s="59" t="s">
        <v>91</v>
      </c>
      <c r="B2" s="167"/>
      <c r="C2" s="168"/>
      <c r="D2" s="168"/>
      <c r="E2" s="168"/>
      <c r="F2" s="169"/>
    </row>
    <row r="3" spans="1:7" s="11" customFormat="1" ht="12" customHeight="1">
      <c r="A3" s="60" t="s">
        <v>9</v>
      </c>
      <c r="B3" s="61" t="s">
        <v>11</v>
      </c>
      <c r="C3" s="61" t="s">
        <v>12</v>
      </c>
      <c r="D3" s="61" t="s">
        <v>14</v>
      </c>
      <c r="E3" s="61" t="s">
        <v>16</v>
      </c>
      <c r="F3" s="62" t="s">
        <v>18</v>
      </c>
      <c r="G3" s="10"/>
    </row>
    <row r="4" spans="1:7" s="14" customFormat="1" ht="12" customHeight="1">
      <c r="A4" s="63" t="s">
        <v>17</v>
      </c>
      <c r="B4" s="12" t="s">
        <v>10</v>
      </c>
      <c r="C4" s="12" t="s">
        <v>29</v>
      </c>
      <c r="D4" s="12" t="s">
        <v>13</v>
      </c>
      <c r="E4" s="12" t="s">
        <v>15</v>
      </c>
      <c r="F4" s="64" t="s">
        <v>9</v>
      </c>
      <c r="G4" s="13"/>
    </row>
    <row r="5" spans="1:7" s="17" customFormat="1" ht="12" customHeight="1">
      <c r="A5" s="65">
        <v>1</v>
      </c>
      <c r="B5" s="15">
        <v>2</v>
      </c>
      <c r="C5" s="15">
        <v>3</v>
      </c>
      <c r="D5" s="15" t="s">
        <v>89</v>
      </c>
      <c r="E5" s="15">
        <v>5</v>
      </c>
      <c r="F5" s="66" t="s">
        <v>7</v>
      </c>
      <c r="G5" s="16"/>
    </row>
    <row r="6" spans="1:7" ht="12.75">
      <c r="A6" s="67" t="s">
        <v>19</v>
      </c>
      <c r="B6" s="19"/>
      <c r="C6" s="19"/>
      <c r="D6" s="19" t="e">
        <f>ROUND(C6/C11,1)</f>
        <v>#DIV/0!</v>
      </c>
      <c r="E6" s="19">
        <v>0</v>
      </c>
      <c r="F6" s="68" t="e">
        <f>ROUND(D6*E6,1)</f>
        <v>#DIV/0!</v>
      </c>
      <c r="G6" s="20"/>
    </row>
    <row r="7" spans="1:7" ht="12.75">
      <c r="A7" s="69" t="s">
        <v>85</v>
      </c>
      <c r="B7" s="21"/>
      <c r="C7" s="21"/>
      <c r="D7" s="19" t="e">
        <f>ROUND(C7/C11,1)</f>
        <v>#DIV/0!</v>
      </c>
      <c r="E7" s="21">
        <v>5</v>
      </c>
      <c r="F7" s="68" t="e">
        <f>ROUND(D7*E7,1)</f>
        <v>#DIV/0!</v>
      </c>
      <c r="G7" s="20"/>
    </row>
    <row r="8" spans="1:7" ht="12.75">
      <c r="A8" s="69" t="s">
        <v>20</v>
      </c>
      <c r="B8" s="21"/>
      <c r="C8" s="21"/>
      <c r="D8" s="19" t="e">
        <f>ROUND(C8/C11,1)</f>
        <v>#DIV/0!</v>
      </c>
      <c r="E8" s="21">
        <v>15</v>
      </c>
      <c r="F8" s="68" t="e">
        <f>ROUND(D8*E8,1)</f>
        <v>#DIV/0!</v>
      </c>
      <c r="G8" s="20"/>
    </row>
    <row r="9" spans="1:7" ht="12.75">
      <c r="A9" s="69" t="s">
        <v>21</v>
      </c>
      <c r="B9" s="21"/>
      <c r="C9" s="21"/>
      <c r="D9" s="19" t="e">
        <f>ROUND(C9/C11,1)</f>
        <v>#DIV/0!</v>
      </c>
      <c r="E9" s="21">
        <v>30</v>
      </c>
      <c r="F9" s="68" t="e">
        <f>ROUND(D9*E9,1)</f>
        <v>#DIV/0!</v>
      </c>
      <c r="G9" s="20"/>
    </row>
    <row r="10" spans="1:7" ht="13.5" thickBot="1">
      <c r="A10" s="69" t="s">
        <v>22</v>
      </c>
      <c r="B10" s="21"/>
      <c r="C10" s="21"/>
      <c r="D10" s="19" t="e">
        <f>ROUND(C10/C11,1)</f>
        <v>#DIV/0!</v>
      </c>
      <c r="E10" s="21">
        <v>50</v>
      </c>
      <c r="F10" s="70" t="e">
        <f>ROUND(D10*E10,1)</f>
        <v>#DIV/0!</v>
      </c>
      <c r="G10" s="20"/>
    </row>
    <row r="11" spans="1:6" ht="13.5" thickBot="1">
      <c r="A11" s="71" t="s">
        <v>167</v>
      </c>
      <c r="B11" s="72"/>
      <c r="C11" s="73">
        <f>SUM(C6:C10)</f>
        <v>0</v>
      </c>
      <c r="D11" s="72"/>
      <c r="E11" s="72"/>
      <c r="F11" s="74" t="e">
        <f>SUM(F6:F10)</f>
        <v>#DIV/0!</v>
      </c>
    </row>
    <row r="12" ht="13.5" thickBot="1">
      <c r="E12" s="20"/>
    </row>
    <row r="13" spans="1:5" ht="12.75">
      <c r="A13" s="75" t="s">
        <v>23</v>
      </c>
      <c r="B13" s="76" t="s">
        <v>24</v>
      </c>
      <c r="C13" s="77"/>
      <c r="E13" s="20"/>
    </row>
    <row r="14" spans="1:3" ht="12.75">
      <c r="A14" s="78"/>
      <c r="B14" s="18" t="s">
        <v>30</v>
      </c>
      <c r="C14" s="79" t="s">
        <v>31</v>
      </c>
    </row>
    <row r="15" spans="1:5" ht="12.75">
      <c r="A15" s="80" t="s">
        <v>25</v>
      </c>
      <c r="B15" s="18"/>
      <c r="C15" s="81"/>
      <c r="E15" s="25"/>
    </row>
    <row r="16" spans="1:4" ht="13.5">
      <c r="A16" s="82" t="s">
        <v>26</v>
      </c>
      <c r="B16" s="4"/>
      <c r="C16" s="81"/>
      <c r="D16" s="9"/>
    </row>
    <row r="17" spans="1:3" ht="12.75">
      <c r="A17" s="82" t="s">
        <v>27</v>
      </c>
      <c r="B17" s="4"/>
      <c r="C17" s="81"/>
    </row>
    <row r="18" spans="1:3" ht="12.75">
      <c r="A18" s="82" t="s">
        <v>28</v>
      </c>
      <c r="B18" s="4"/>
      <c r="C18" s="81"/>
    </row>
    <row r="19" spans="1:3" ht="13.5" thickBot="1">
      <c r="A19" s="71" t="s">
        <v>8</v>
      </c>
      <c r="B19" s="73">
        <f>SUM(B15:B18)</f>
        <v>0</v>
      </c>
      <c r="C19" s="83" t="e">
        <f>ROUND(B19/C11*100,0)</f>
        <v>#DIV/0!</v>
      </c>
    </row>
    <row r="20" spans="4:6" ht="13.5" thickBot="1">
      <c r="D20" s="84" t="s">
        <v>32</v>
      </c>
      <c r="E20" s="76" t="s">
        <v>36</v>
      </c>
      <c r="F20" s="85" t="s">
        <v>37</v>
      </c>
    </row>
    <row r="21" spans="1:6" ht="12.75">
      <c r="A21" s="84" t="s">
        <v>48</v>
      </c>
      <c r="B21" s="85" t="s">
        <v>37</v>
      </c>
      <c r="D21" s="86" t="s">
        <v>33</v>
      </c>
      <c r="E21" s="24" t="s">
        <v>35</v>
      </c>
      <c r="F21" s="81" t="s">
        <v>38</v>
      </c>
    </row>
    <row r="22" spans="1:6" ht="12.75">
      <c r="A22" s="67" t="s">
        <v>49</v>
      </c>
      <c r="B22" s="87" t="s">
        <v>39</v>
      </c>
      <c r="D22" s="67" t="s">
        <v>31</v>
      </c>
      <c r="E22" s="18" t="s">
        <v>34</v>
      </c>
      <c r="F22" s="87" t="s">
        <v>39</v>
      </c>
    </row>
    <row r="23" spans="1:6" ht="12.75">
      <c r="A23" s="88">
        <v>0</v>
      </c>
      <c r="B23" s="89">
        <v>0</v>
      </c>
      <c r="D23" s="90" t="s">
        <v>43</v>
      </c>
      <c r="E23" s="27"/>
      <c r="F23" s="89">
        <v>0</v>
      </c>
    </row>
    <row r="24" spans="1:6" ht="12.75">
      <c r="A24" s="88">
        <v>1</v>
      </c>
      <c r="B24" s="89">
        <v>10</v>
      </c>
      <c r="C24" s="11" t="s">
        <v>87</v>
      </c>
      <c r="D24" s="69" t="s">
        <v>40</v>
      </c>
      <c r="E24" s="3"/>
      <c r="F24" s="91">
        <v>10</v>
      </c>
    </row>
    <row r="25" spans="1:6" ht="12.75">
      <c r="A25" s="92">
        <v>2</v>
      </c>
      <c r="B25" s="91">
        <v>20</v>
      </c>
      <c r="D25" s="90" t="s">
        <v>41</v>
      </c>
      <c r="E25" s="27"/>
      <c r="F25" s="89">
        <v>20</v>
      </c>
    </row>
    <row r="26" spans="1:6" ht="13.5" thickBot="1">
      <c r="A26" s="92">
        <v>3</v>
      </c>
      <c r="B26" s="91">
        <v>30</v>
      </c>
      <c r="D26" s="69" t="s">
        <v>42</v>
      </c>
      <c r="E26" s="3"/>
      <c r="F26" s="93">
        <v>30</v>
      </c>
    </row>
    <row r="27" spans="1:6" ht="13.5" thickBot="1">
      <c r="A27" s="92">
        <v>4</v>
      </c>
      <c r="B27" s="91">
        <v>40</v>
      </c>
      <c r="D27" s="71" t="s">
        <v>168</v>
      </c>
      <c r="E27" s="94"/>
      <c r="F27" s="74">
        <v>0</v>
      </c>
    </row>
    <row r="28" spans="1:2" ht="13.5" thickBot="1">
      <c r="A28" s="92">
        <v>5</v>
      </c>
      <c r="B28" s="93">
        <v>50</v>
      </c>
    </row>
    <row r="29" spans="1:2" ht="13.5" thickBot="1">
      <c r="A29" s="95" t="s">
        <v>169</v>
      </c>
      <c r="B29" s="74">
        <v>0</v>
      </c>
    </row>
    <row r="30" ht="13.5" thickBot="1"/>
    <row r="31" spans="4:6" ht="12.75">
      <c r="D31" s="84" t="s">
        <v>45</v>
      </c>
      <c r="E31" s="76" t="s">
        <v>46</v>
      </c>
      <c r="F31" s="77" t="s">
        <v>47</v>
      </c>
    </row>
    <row r="32" spans="4:6" ht="12.75">
      <c r="D32" s="67" t="s">
        <v>170</v>
      </c>
      <c r="E32" s="23"/>
      <c r="F32" s="79"/>
    </row>
    <row r="33" spans="4:6" ht="13.5" thickBot="1">
      <c r="D33" s="71" t="e">
        <f>SUM(F11+F27+B29)</f>
        <v>#DIV/0!</v>
      </c>
      <c r="E33" s="96"/>
      <c r="F33" s="97">
        <v>0</v>
      </c>
    </row>
    <row r="34" spans="1:10" ht="12.75">
      <c r="A34" s="98" t="s">
        <v>50</v>
      </c>
      <c r="B34" s="99" t="s">
        <v>46</v>
      </c>
      <c r="C34" s="100" t="s">
        <v>47</v>
      </c>
      <c r="J34"/>
    </row>
    <row r="35" spans="1:3" ht="12.75">
      <c r="A35" s="101" t="s">
        <v>60</v>
      </c>
      <c r="B35" s="4" t="s">
        <v>61</v>
      </c>
      <c r="C35" s="91">
        <v>0</v>
      </c>
    </row>
    <row r="36" spans="1:3" ht="12.75">
      <c r="A36" s="101" t="s">
        <v>51</v>
      </c>
      <c r="B36" s="26" t="s">
        <v>62</v>
      </c>
      <c r="C36" s="89">
        <v>5</v>
      </c>
    </row>
    <row r="37" spans="1:3" ht="12.75">
      <c r="A37" s="101" t="s">
        <v>52</v>
      </c>
      <c r="B37" s="4" t="s">
        <v>63</v>
      </c>
      <c r="C37" s="91">
        <v>10</v>
      </c>
    </row>
    <row r="38" spans="1:3" ht="12.75">
      <c r="A38" s="101" t="s">
        <v>53</v>
      </c>
      <c r="B38" s="26" t="s">
        <v>64</v>
      </c>
      <c r="C38" s="89">
        <v>15</v>
      </c>
    </row>
    <row r="39" spans="1:3" ht="12.75">
      <c r="A39" s="101" t="s">
        <v>54</v>
      </c>
      <c r="B39" s="4" t="s">
        <v>65</v>
      </c>
      <c r="C39" s="91">
        <v>20</v>
      </c>
    </row>
    <row r="40" spans="1:3" ht="12.75">
      <c r="A40" s="101" t="s">
        <v>55</v>
      </c>
      <c r="B40" s="4" t="s">
        <v>66</v>
      </c>
      <c r="C40" s="91">
        <v>25</v>
      </c>
    </row>
    <row r="41" spans="1:3" ht="12.75">
      <c r="A41" s="101" t="s">
        <v>56</v>
      </c>
      <c r="B41" s="4" t="s">
        <v>67</v>
      </c>
      <c r="C41" s="91">
        <v>30</v>
      </c>
    </row>
    <row r="42" spans="1:3" ht="12.75">
      <c r="A42" s="101" t="s">
        <v>57</v>
      </c>
      <c r="B42" s="4" t="s">
        <v>68</v>
      </c>
      <c r="C42" s="91">
        <v>35</v>
      </c>
    </row>
    <row r="43" spans="1:3" ht="12.75">
      <c r="A43" s="101" t="s">
        <v>58</v>
      </c>
      <c r="B43" s="4" t="s">
        <v>69</v>
      </c>
      <c r="C43" s="91">
        <v>40</v>
      </c>
    </row>
    <row r="44" spans="1:3" ht="12.75">
      <c r="A44" s="101" t="s">
        <v>43</v>
      </c>
      <c r="B44" s="4" t="s">
        <v>70</v>
      </c>
      <c r="C44" s="91">
        <v>45</v>
      </c>
    </row>
    <row r="45" spans="1:3" ht="13.5" thickBot="1">
      <c r="A45" s="102" t="s">
        <v>59</v>
      </c>
      <c r="B45" s="103" t="s">
        <v>71</v>
      </c>
      <c r="C45" s="104">
        <v>50</v>
      </c>
    </row>
    <row r="46" spans="1:3" ht="12.75">
      <c r="A46" s="34"/>
      <c r="B46" s="34"/>
      <c r="C46" s="34"/>
    </row>
    <row r="47" spans="2:7" ht="12.75">
      <c r="B47" s="170" t="s">
        <v>44</v>
      </c>
      <c r="C47" s="170"/>
      <c r="D47" s="170"/>
      <c r="E47" s="58"/>
      <c r="F47" s="49">
        <v>277.84</v>
      </c>
      <c r="G47" s="108" t="s">
        <v>183</v>
      </c>
    </row>
    <row r="48" spans="2:7" ht="12.75">
      <c r="B48" s="170" t="s">
        <v>94</v>
      </c>
      <c r="C48" s="170"/>
      <c r="D48" s="170"/>
      <c r="E48" s="58"/>
      <c r="F48" s="49">
        <f>F47*(1+F33/100)</f>
        <v>277.84</v>
      </c>
      <c r="G48" s="43"/>
    </row>
    <row r="49" spans="1:6" ht="12.75">
      <c r="A49" s="170" t="s">
        <v>100</v>
      </c>
      <c r="B49" s="170"/>
      <c r="C49" s="170"/>
      <c r="D49" s="170"/>
      <c r="E49" s="170"/>
      <c r="F49" s="58"/>
    </row>
    <row r="50" spans="1:6" ht="12.75">
      <c r="A50" s="170" t="s">
        <v>101</v>
      </c>
      <c r="B50" s="170"/>
      <c r="C50" s="170"/>
      <c r="D50" s="170"/>
      <c r="E50" s="170"/>
      <c r="F50" s="105">
        <f>Oneri!B29</f>
        <v>0</v>
      </c>
    </row>
    <row r="51" ht="8.25" customHeight="1">
      <c r="F51" s="22"/>
    </row>
    <row r="52" spans="1:9" ht="12.75">
      <c r="A52" s="28" t="s">
        <v>48</v>
      </c>
      <c r="B52" s="29" t="s">
        <v>37</v>
      </c>
      <c r="C52" s="28" t="s">
        <v>72</v>
      </c>
      <c r="D52" s="29" t="s">
        <v>37</v>
      </c>
      <c r="E52" s="28" t="s">
        <v>171</v>
      </c>
      <c r="F52" s="4" t="s">
        <v>37</v>
      </c>
      <c r="I52" s="34"/>
    </row>
    <row r="53" spans="1:9" ht="12.75">
      <c r="A53" s="30" t="s">
        <v>73</v>
      </c>
      <c r="B53" s="31">
        <v>1</v>
      </c>
      <c r="C53" s="30" t="s">
        <v>78</v>
      </c>
      <c r="D53" s="31">
        <v>2</v>
      </c>
      <c r="E53" s="30" t="s">
        <v>81</v>
      </c>
      <c r="F53" s="31">
        <v>2</v>
      </c>
      <c r="G53" s="175" t="s">
        <v>185</v>
      </c>
      <c r="I53" s="22"/>
    </row>
    <row r="54" spans="1:9" ht="12.75">
      <c r="A54" s="27" t="s">
        <v>74</v>
      </c>
      <c r="B54" s="26">
        <v>2.5</v>
      </c>
      <c r="C54" s="27" t="s">
        <v>77</v>
      </c>
      <c r="D54" s="26">
        <v>2</v>
      </c>
      <c r="E54" s="27" t="s">
        <v>80</v>
      </c>
      <c r="F54" s="26">
        <v>2.5</v>
      </c>
      <c r="G54" s="175"/>
      <c r="I54" s="22"/>
    </row>
    <row r="55" spans="1:9" ht="12.75">
      <c r="A55" s="27" t="s">
        <v>75</v>
      </c>
      <c r="B55" s="26">
        <v>4</v>
      </c>
      <c r="C55" s="27" t="s">
        <v>76</v>
      </c>
      <c r="D55" s="26">
        <v>3</v>
      </c>
      <c r="E55" s="27" t="s">
        <v>79</v>
      </c>
      <c r="F55" s="26">
        <v>4</v>
      </c>
      <c r="G55" s="175"/>
      <c r="I55" s="22"/>
    </row>
    <row r="56" spans="6:8" ht="7.5" customHeight="1">
      <c r="F56" s="1"/>
      <c r="G56" s="40"/>
      <c r="H56" s="41"/>
    </row>
    <row r="57" spans="1:8" ht="12.75">
      <c r="A57" s="32" t="s">
        <v>82</v>
      </c>
      <c r="B57" s="33" t="s">
        <v>103</v>
      </c>
      <c r="C57" s="33" t="s">
        <v>37</v>
      </c>
      <c r="F57" s="33" t="s">
        <v>83</v>
      </c>
      <c r="G57" s="46"/>
      <c r="H57" s="46"/>
    </row>
    <row r="58" spans="1:8" ht="12.75">
      <c r="A58" s="33">
        <f>F50</f>
        <v>0</v>
      </c>
      <c r="B58" s="48">
        <f>F48</f>
        <v>277.84</v>
      </c>
      <c r="C58" s="33"/>
      <c r="D58" s="43" t="s">
        <v>84</v>
      </c>
      <c r="F58" s="48">
        <f>A58*B58*C58/100</f>
        <v>0</v>
      </c>
      <c r="H58" s="47"/>
    </row>
    <row r="59" ht="8.25" customHeight="1"/>
    <row r="60" spans="1:8" ht="12.75">
      <c r="A60" s="171" t="s">
        <v>173</v>
      </c>
      <c r="B60" s="172"/>
      <c r="C60" s="33" t="s">
        <v>37</v>
      </c>
      <c r="F60" s="33" t="s">
        <v>83</v>
      </c>
      <c r="G60" s="46"/>
      <c r="H60" s="46"/>
    </row>
    <row r="61" spans="1:8" ht="12.75">
      <c r="A61" s="173">
        <f>F51</f>
        <v>0</v>
      </c>
      <c r="B61" s="174"/>
      <c r="C61" s="33">
        <v>5</v>
      </c>
      <c r="D61" s="43" t="s">
        <v>84</v>
      </c>
      <c r="F61" s="48">
        <f>A61*C61/100</f>
        <v>0</v>
      </c>
      <c r="H61" s="47"/>
    </row>
    <row r="62" ht="12.75"/>
    <row r="63" ht="12.75">
      <c r="A63" s="107" t="s">
        <v>196</v>
      </c>
    </row>
    <row r="64" ht="12.75">
      <c r="A64" s="2" t="s">
        <v>184</v>
      </c>
    </row>
    <row r="66" ht="12.75"/>
    <row r="67" ht="12.75"/>
    <row r="68" ht="12.75" customHeight="1"/>
    <row r="69" ht="12.75"/>
    <row r="70" ht="12.75"/>
    <row r="71" ht="12.75"/>
  </sheetData>
  <sheetProtection/>
  <mergeCells count="9">
    <mergeCell ref="G53:G55"/>
    <mergeCell ref="A1:F1"/>
    <mergeCell ref="B2:F2"/>
    <mergeCell ref="B47:D47"/>
    <mergeCell ref="B48:D48"/>
    <mergeCell ref="A60:B60"/>
    <mergeCell ref="A61:B61"/>
    <mergeCell ref="A49:E49"/>
    <mergeCell ref="A50:E50"/>
  </mergeCells>
  <dataValidations count="4">
    <dataValidation type="list" allowBlank="1" showInputMessage="1" showErrorMessage="1" sqref="B29">
      <formula1>PARTICOLARI</formula1>
    </dataValidation>
    <dataValidation type="list" allowBlank="1" showInputMessage="1" showErrorMessage="1" sqref="F27">
      <formula1>VARIABILITA</formula1>
    </dataValidation>
    <dataValidation type="list" allowBlank="1" showInputMessage="1" showErrorMessage="1" sqref="E33">
      <formula1>CLASSIEDIF</formula1>
    </dataValidation>
    <dataValidation type="list" allowBlank="1" showInputMessage="1" showErrorMessage="1" sqref="F33">
      <formula1>MAGGIORAZIONE</formula1>
    </dataValidation>
  </dataValidations>
  <printOptions/>
  <pageMargins left="0.75" right="0.75" top="0.42" bottom="0.52" header="0.34" footer="0.4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/>
  <dimension ref="A1:Q55"/>
  <sheetViews>
    <sheetView zoomScalePageLayoutView="0" workbookViewId="0" topLeftCell="A1">
      <selection activeCell="M56" sqref="M56"/>
    </sheetView>
  </sheetViews>
  <sheetFormatPr defaultColWidth="9.140625" defaultRowHeight="12.75"/>
  <cols>
    <col min="9" max="9" width="3.8515625" style="0" customWidth="1"/>
    <col min="14" max="14" width="11.7109375" style="0" customWidth="1"/>
  </cols>
  <sheetData>
    <row r="1" spans="1:17" ht="12.75">
      <c r="A1" s="114" t="s">
        <v>104</v>
      </c>
      <c r="B1" s="115"/>
      <c r="C1" s="115"/>
      <c r="D1" s="115"/>
      <c r="E1" s="115"/>
      <c r="F1" s="115"/>
      <c r="G1" s="115"/>
      <c r="H1" s="115"/>
      <c r="J1" s="114" t="s">
        <v>105</v>
      </c>
      <c r="K1" s="115"/>
      <c r="L1" s="115"/>
      <c r="M1" s="115"/>
      <c r="N1" s="115"/>
      <c r="O1" s="115"/>
      <c r="P1" s="115"/>
      <c r="Q1" s="115"/>
    </row>
    <row r="2" spans="1:17" ht="12.75">
      <c r="A2" s="114" t="s">
        <v>106</v>
      </c>
      <c r="B2" s="115"/>
      <c r="C2" s="115"/>
      <c r="D2" s="115"/>
      <c r="E2" s="115"/>
      <c r="F2" s="115"/>
      <c r="G2" s="115"/>
      <c r="H2" s="115"/>
      <c r="J2" s="114" t="s">
        <v>107</v>
      </c>
      <c r="K2" s="115"/>
      <c r="L2" s="114"/>
      <c r="M2" s="114"/>
      <c r="N2" s="114"/>
      <c r="O2" s="114"/>
      <c r="P2" s="114"/>
      <c r="Q2" s="114"/>
    </row>
    <row r="3" spans="1:17" ht="12.75">
      <c r="A3" s="116" t="s">
        <v>186</v>
      </c>
      <c r="B3" s="116"/>
      <c r="C3" s="116"/>
      <c r="D3" s="116"/>
      <c r="E3" s="116"/>
      <c r="F3" s="116"/>
      <c r="G3" s="116"/>
      <c r="H3" s="116"/>
      <c r="J3" s="114" t="s">
        <v>108</v>
      </c>
      <c r="K3" s="114"/>
      <c r="L3" s="114"/>
      <c r="M3" s="114"/>
      <c r="N3" s="114"/>
      <c r="O3" s="114"/>
      <c r="P3" s="114"/>
      <c r="Q3" s="114"/>
    </row>
    <row r="4" spans="1:10" ht="13.5" thickBot="1">
      <c r="A4" s="51"/>
      <c r="B4" s="51"/>
      <c r="C4" s="51"/>
      <c r="D4" s="51"/>
      <c r="E4" s="51"/>
      <c r="F4" s="51"/>
      <c r="G4" s="51"/>
      <c r="H4" s="51"/>
      <c r="J4" t="s">
        <v>175</v>
      </c>
    </row>
    <row r="5" spans="1:17" ht="13.5" thickBot="1">
      <c r="A5" s="210" t="s">
        <v>109</v>
      </c>
      <c r="B5" s="117" t="s">
        <v>176</v>
      </c>
      <c r="C5" s="118"/>
      <c r="D5" s="119" t="s">
        <v>110</v>
      </c>
      <c r="E5" s="120" t="s">
        <v>111</v>
      </c>
      <c r="F5" s="121" t="s">
        <v>112</v>
      </c>
      <c r="G5" s="122"/>
      <c r="H5" s="123"/>
      <c r="J5" s="124" t="s">
        <v>177</v>
      </c>
      <c r="K5" s="206" t="s">
        <v>178</v>
      </c>
      <c r="L5" s="207"/>
      <c r="M5" s="219" t="s">
        <v>113</v>
      </c>
      <c r="N5" s="220"/>
      <c r="O5" s="125" t="s">
        <v>179</v>
      </c>
      <c r="P5" s="125" t="s">
        <v>97</v>
      </c>
      <c r="Q5" s="124" t="s">
        <v>114</v>
      </c>
    </row>
    <row r="6" spans="1:17" ht="13.5" thickBot="1">
      <c r="A6" s="211"/>
      <c r="B6" s="126" t="s">
        <v>115</v>
      </c>
      <c r="C6" s="127"/>
      <c r="D6" s="128" t="s">
        <v>116</v>
      </c>
      <c r="E6" s="129"/>
      <c r="F6" s="130" t="s">
        <v>117</v>
      </c>
      <c r="G6" s="131" t="s">
        <v>97</v>
      </c>
      <c r="H6" s="132" t="s">
        <v>118</v>
      </c>
      <c r="J6" s="124"/>
      <c r="K6" s="133"/>
      <c r="L6" s="134"/>
      <c r="M6" s="133"/>
      <c r="N6" s="134"/>
      <c r="O6" s="135" t="s">
        <v>119</v>
      </c>
      <c r="P6" s="135" t="s">
        <v>119</v>
      </c>
      <c r="Q6" s="135" t="s">
        <v>119</v>
      </c>
    </row>
    <row r="7" spans="1:17" ht="12.75" customHeight="1">
      <c r="A7" s="212" t="s">
        <v>120</v>
      </c>
      <c r="B7" s="176" t="s">
        <v>121</v>
      </c>
      <c r="C7" s="177"/>
      <c r="D7" s="194" t="s">
        <v>122</v>
      </c>
      <c r="E7" s="52" t="s">
        <v>123</v>
      </c>
      <c r="F7" s="225">
        <v>16.3659097130049</v>
      </c>
      <c r="G7" s="225">
        <v>11.79049409431536</v>
      </c>
      <c r="H7" s="226">
        <v>28.15640380732026</v>
      </c>
      <c r="J7" s="215" t="s">
        <v>124</v>
      </c>
      <c r="K7" s="176" t="s">
        <v>125</v>
      </c>
      <c r="L7" s="177"/>
      <c r="M7" s="208" t="s">
        <v>126</v>
      </c>
      <c r="N7" s="209"/>
      <c r="O7" s="268">
        <v>18.30166247475817</v>
      </c>
      <c r="P7" s="225">
        <v>2.2877078093447714</v>
      </c>
      <c r="Q7" s="226">
        <v>20.58937028410294</v>
      </c>
    </row>
    <row r="8" spans="1:17" ht="12.75">
      <c r="A8" s="213"/>
      <c r="B8" s="197"/>
      <c r="C8" s="198"/>
      <c r="D8" s="195"/>
      <c r="E8" s="53" t="s">
        <v>127</v>
      </c>
      <c r="F8" s="227">
        <v>9.326808761174837</v>
      </c>
      <c r="G8" s="227">
        <v>11.79049409431536</v>
      </c>
      <c r="H8" s="228">
        <v>21.117302855490195</v>
      </c>
      <c r="J8" s="216"/>
      <c r="K8" s="178"/>
      <c r="L8" s="179"/>
      <c r="M8" s="180" t="s">
        <v>128</v>
      </c>
      <c r="N8" s="53" t="s">
        <v>129</v>
      </c>
      <c r="O8" s="269">
        <v>0</v>
      </c>
      <c r="P8" s="246" t="s">
        <v>135</v>
      </c>
      <c r="Q8" s="247" t="s">
        <v>135</v>
      </c>
    </row>
    <row r="9" spans="1:17" ht="12.75">
      <c r="A9" s="213"/>
      <c r="B9" s="188" t="s">
        <v>130</v>
      </c>
      <c r="C9" s="189"/>
      <c r="D9" s="195"/>
      <c r="E9" s="55" t="s">
        <v>123</v>
      </c>
      <c r="F9" s="227">
        <v>16.3659097130049</v>
      </c>
      <c r="G9" s="227">
        <v>11.79049409431536</v>
      </c>
      <c r="H9" s="228">
        <v>28.15640380732026</v>
      </c>
      <c r="J9" s="216"/>
      <c r="K9" s="178"/>
      <c r="L9" s="179"/>
      <c r="M9" s="181"/>
      <c r="N9" s="55" t="s">
        <v>131</v>
      </c>
      <c r="O9" s="245">
        <v>5.490498742427451</v>
      </c>
      <c r="P9" s="227">
        <v>0.6863123428034313</v>
      </c>
      <c r="Q9" s="228">
        <v>6.176811085230882</v>
      </c>
    </row>
    <row r="10" spans="1:17" ht="12.75">
      <c r="A10" s="213"/>
      <c r="B10" s="197"/>
      <c r="C10" s="198"/>
      <c r="D10" s="195"/>
      <c r="E10" s="53" t="s">
        <v>127</v>
      </c>
      <c r="F10" s="227">
        <v>9.326808761174837</v>
      </c>
      <c r="G10" s="227">
        <v>11.79049409431536</v>
      </c>
      <c r="H10" s="228">
        <v>21.117302855490195</v>
      </c>
      <c r="J10" s="216"/>
      <c r="K10" s="178"/>
      <c r="L10" s="179"/>
      <c r="M10" s="180" t="s">
        <v>132</v>
      </c>
      <c r="N10" s="53" t="s">
        <v>129</v>
      </c>
      <c r="O10" s="245">
        <v>10.980997484854901</v>
      </c>
      <c r="P10" s="227">
        <v>1.3726246856068627</v>
      </c>
      <c r="Q10" s="228">
        <v>12.353622170461763</v>
      </c>
    </row>
    <row r="11" spans="1:17" ht="12.75">
      <c r="A11" s="213"/>
      <c r="B11" s="188" t="s">
        <v>133</v>
      </c>
      <c r="C11" s="189"/>
      <c r="D11" s="195"/>
      <c r="E11" s="53" t="s">
        <v>127</v>
      </c>
      <c r="F11" s="227">
        <v>11.192170513409804</v>
      </c>
      <c r="G11" s="227">
        <v>14.148592913178431</v>
      </c>
      <c r="H11" s="228">
        <v>25.340763426588236</v>
      </c>
      <c r="J11" s="216"/>
      <c r="K11" s="197"/>
      <c r="L11" s="198"/>
      <c r="M11" s="181"/>
      <c r="N11" s="53" t="s">
        <v>131</v>
      </c>
      <c r="O11" s="245">
        <v>18.30166247475817</v>
      </c>
      <c r="P11" s="227">
        <v>2.2877078093447714</v>
      </c>
      <c r="Q11" s="228">
        <v>20.58937028410294</v>
      </c>
    </row>
    <row r="12" spans="1:17" ht="12.75">
      <c r="A12" s="213"/>
      <c r="B12" s="197"/>
      <c r="C12" s="198"/>
      <c r="D12" s="195"/>
      <c r="E12" s="42"/>
      <c r="F12" s="242"/>
      <c r="G12" s="229"/>
      <c r="H12" s="228"/>
      <c r="J12" s="216"/>
      <c r="K12" s="188" t="s">
        <v>134</v>
      </c>
      <c r="L12" s="189"/>
      <c r="M12" s="184" t="s">
        <v>135</v>
      </c>
      <c r="N12" s="185"/>
      <c r="O12" s="245">
        <v>7.039100951830066</v>
      </c>
      <c r="P12" s="227">
        <v>2.6396628569362743</v>
      </c>
      <c r="Q12" s="228">
        <v>9.678763808766341</v>
      </c>
    </row>
    <row r="13" spans="1:17" ht="12.75">
      <c r="A13" s="213"/>
      <c r="B13" s="188" t="s">
        <v>136</v>
      </c>
      <c r="C13" s="189"/>
      <c r="D13" s="195"/>
      <c r="E13" s="42"/>
      <c r="F13" s="227">
        <v>11.192170513409804</v>
      </c>
      <c r="G13" s="227">
        <v>14.148592913178431</v>
      </c>
      <c r="H13" s="228">
        <v>25.340763426588236</v>
      </c>
      <c r="J13" s="216"/>
      <c r="K13" s="197"/>
      <c r="L13" s="198"/>
      <c r="M13" s="184" t="s">
        <v>137</v>
      </c>
      <c r="N13" s="185"/>
      <c r="O13" s="245">
        <v>3.519550475915033</v>
      </c>
      <c r="P13" s="227">
        <v>1.3198314284681372</v>
      </c>
      <c r="Q13" s="228">
        <v>4.8393819043831705</v>
      </c>
    </row>
    <row r="14" spans="1:17" ht="13.5" thickBot="1">
      <c r="A14" s="213"/>
      <c r="B14" s="197"/>
      <c r="C14" s="198"/>
      <c r="D14" s="195"/>
      <c r="E14" s="42"/>
      <c r="F14" s="227"/>
      <c r="G14" s="227"/>
      <c r="H14" s="228"/>
      <c r="J14" s="217"/>
      <c r="K14" s="248" t="s">
        <v>138</v>
      </c>
      <c r="L14" s="187"/>
      <c r="M14" s="201" t="s">
        <v>135</v>
      </c>
      <c r="N14" s="202"/>
      <c r="O14" s="270">
        <v>32.181</v>
      </c>
      <c r="P14" s="230">
        <v>18.30166247475817</v>
      </c>
      <c r="Q14" s="231">
        <v>50.48266247475817</v>
      </c>
    </row>
    <row r="15" spans="1:17" ht="12.75" customHeight="1">
      <c r="A15" s="213"/>
      <c r="B15" s="188" t="s">
        <v>139</v>
      </c>
      <c r="C15" s="189"/>
      <c r="D15" s="195"/>
      <c r="E15" s="42"/>
      <c r="F15" s="227">
        <v>13.092727770403922</v>
      </c>
      <c r="G15" s="227">
        <v>9.432395275452288</v>
      </c>
      <c r="H15" s="228">
        <v>22.525123045856212</v>
      </c>
      <c r="J15" s="203" t="s">
        <v>140</v>
      </c>
      <c r="K15" s="176" t="s">
        <v>141</v>
      </c>
      <c r="L15" s="177"/>
      <c r="M15" s="199" t="s">
        <v>135</v>
      </c>
      <c r="N15" s="200"/>
      <c r="O15" s="268">
        <v>15.486022094026143</v>
      </c>
      <c r="P15" s="225">
        <v>1.935752761753268</v>
      </c>
      <c r="Q15" s="226">
        <v>17.42177485577941</v>
      </c>
    </row>
    <row r="16" spans="1:17" ht="12.75">
      <c r="A16" s="213"/>
      <c r="B16" s="197"/>
      <c r="C16" s="198"/>
      <c r="D16" s="195"/>
      <c r="E16" s="42"/>
      <c r="F16" s="227"/>
      <c r="G16" s="229"/>
      <c r="H16" s="243"/>
      <c r="J16" s="204"/>
      <c r="K16" s="178"/>
      <c r="L16" s="179"/>
      <c r="M16" s="180" t="s">
        <v>128</v>
      </c>
      <c r="N16" s="53" t="s">
        <v>129</v>
      </c>
      <c r="O16" s="269">
        <v>0</v>
      </c>
      <c r="P16" s="246" t="s">
        <v>135</v>
      </c>
      <c r="Q16" s="247" t="s">
        <v>135</v>
      </c>
    </row>
    <row r="17" spans="1:17" ht="13.5" thickBot="1">
      <c r="A17" s="214"/>
      <c r="B17" s="248" t="s">
        <v>142</v>
      </c>
      <c r="C17" s="187"/>
      <c r="D17" s="196"/>
      <c r="E17" s="56"/>
      <c r="F17" s="227">
        <v>9.326808761174837</v>
      </c>
      <c r="G17" s="227">
        <v>11.79049409431536</v>
      </c>
      <c r="H17" s="231">
        <v>21.117302855490195</v>
      </c>
      <c r="J17" s="204"/>
      <c r="K17" s="178"/>
      <c r="L17" s="179"/>
      <c r="M17" s="181"/>
      <c r="N17" s="57" t="s">
        <v>131</v>
      </c>
      <c r="O17" s="245">
        <v>4.645806628207843</v>
      </c>
      <c r="P17" s="227">
        <v>0.5807258285259804</v>
      </c>
      <c r="Q17" s="228">
        <v>5.226532456733824</v>
      </c>
    </row>
    <row r="18" spans="1:17" ht="12.75" customHeight="1">
      <c r="A18" s="212" t="s">
        <v>143</v>
      </c>
      <c r="B18" s="176" t="s">
        <v>121</v>
      </c>
      <c r="C18" s="177"/>
      <c r="D18" s="194" t="s">
        <v>144</v>
      </c>
      <c r="E18" s="55" t="s">
        <v>123</v>
      </c>
      <c r="F18" s="225">
        <v>45.02091650441313</v>
      </c>
      <c r="G18" s="225">
        <v>18.62428793505038</v>
      </c>
      <c r="H18" s="226">
        <v>63.64520443946351</v>
      </c>
      <c r="J18" s="204"/>
      <c r="K18" s="178"/>
      <c r="L18" s="179"/>
      <c r="M18" s="180" t="s">
        <v>132</v>
      </c>
      <c r="N18" s="54"/>
      <c r="O18" s="245">
        <v>9.291613256415687</v>
      </c>
      <c r="P18" s="227">
        <v>1.1614516570519609</v>
      </c>
      <c r="Q18" s="228">
        <v>10.453064913467648</v>
      </c>
    </row>
    <row r="19" spans="1:17" ht="12.75">
      <c r="A19" s="213"/>
      <c r="B19" s="197"/>
      <c r="C19" s="198"/>
      <c r="D19" s="195"/>
      <c r="E19" s="53" t="s">
        <v>127</v>
      </c>
      <c r="F19" s="227">
        <v>27.42316412483796</v>
      </c>
      <c r="G19" s="227">
        <v>18.62428793505038</v>
      </c>
      <c r="H19" s="228">
        <v>46.04745205988834</v>
      </c>
      <c r="J19" s="204"/>
      <c r="K19" s="197"/>
      <c r="L19" s="198"/>
      <c r="M19" s="181"/>
      <c r="N19" s="42"/>
      <c r="O19" s="245">
        <v>15.486022094026143</v>
      </c>
      <c r="P19" s="227">
        <v>1.935752761753268</v>
      </c>
      <c r="Q19" s="228">
        <v>17.42177485577941</v>
      </c>
    </row>
    <row r="20" spans="1:17" ht="12.75">
      <c r="A20" s="213"/>
      <c r="B20" s="188" t="s">
        <v>130</v>
      </c>
      <c r="C20" s="189"/>
      <c r="D20" s="195"/>
      <c r="E20" s="55" t="s">
        <v>123</v>
      </c>
      <c r="F20" s="227">
        <v>40.51882485397181</v>
      </c>
      <c r="G20" s="227">
        <v>16.761859141545344</v>
      </c>
      <c r="H20" s="228">
        <v>57.28068399551715</v>
      </c>
      <c r="J20" s="204"/>
      <c r="K20" s="188" t="s">
        <v>134</v>
      </c>
      <c r="L20" s="189"/>
      <c r="M20" s="184" t="s">
        <v>135</v>
      </c>
      <c r="N20" s="185"/>
      <c r="O20" s="245">
        <v>9.854741332562092</v>
      </c>
      <c r="P20" s="227">
        <v>3.6955279997107846</v>
      </c>
      <c r="Q20" s="228">
        <v>13.550269332272876</v>
      </c>
    </row>
    <row r="21" spans="1:17" ht="12.75">
      <c r="A21" s="213"/>
      <c r="B21" s="197"/>
      <c r="C21" s="198"/>
      <c r="D21" s="195"/>
      <c r="E21" s="53" t="s">
        <v>127</v>
      </c>
      <c r="F21" s="227">
        <v>24.680847712354165</v>
      </c>
      <c r="G21" s="227">
        <v>16.761859141545344</v>
      </c>
      <c r="H21" s="228">
        <v>41.44270685389951</v>
      </c>
      <c r="J21" s="204"/>
      <c r="K21" s="197"/>
      <c r="L21" s="198"/>
      <c r="M21" s="184" t="s">
        <v>137</v>
      </c>
      <c r="N21" s="185"/>
      <c r="O21" s="245">
        <v>4.927370666281046</v>
      </c>
      <c r="P21" s="227">
        <v>1.8477639998553923</v>
      </c>
      <c r="Q21" s="228">
        <v>6.775134666136438</v>
      </c>
    </row>
    <row r="22" spans="1:17" ht="13.5" thickBot="1">
      <c r="A22" s="213"/>
      <c r="B22" s="188" t="s">
        <v>133</v>
      </c>
      <c r="C22" s="189"/>
      <c r="D22" s="195"/>
      <c r="E22" s="53" t="s">
        <v>127</v>
      </c>
      <c r="F22" s="227">
        <v>24.680847712354165</v>
      </c>
      <c r="G22" s="227">
        <v>16.761859141545344</v>
      </c>
      <c r="H22" s="228">
        <v>41.44270685389951</v>
      </c>
      <c r="J22" s="205"/>
      <c r="K22" s="248" t="s">
        <v>138</v>
      </c>
      <c r="L22" s="187"/>
      <c r="M22" s="186" t="s">
        <v>135</v>
      </c>
      <c r="N22" s="187"/>
      <c r="O22" s="270">
        <v>19.35752761753268</v>
      </c>
      <c r="P22" s="230">
        <v>15.486022094026143</v>
      </c>
      <c r="Q22" s="231">
        <v>34.84354971155882</v>
      </c>
    </row>
    <row r="23" spans="1:17" ht="12.75" customHeight="1">
      <c r="A23" s="213"/>
      <c r="B23" s="197"/>
      <c r="C23" s="198"/>
      <c r="D23" s="195"/>
      <c r="E23" s="42"/>
      <c r="F23" s="227"/>
      <c r="G23" s="227"/>
      <c r="H23" s="236"/>
      <c r="J23" s="251" t="s">
        <v>145</v>
      </c>
      <c r="K23" s="176" t="s">
        <v>141</v>
      </c>
      <c r="L23" s="177"/>
      <c r="M23" s="199" t="s">
        <v>135</v>
      </c>
      <c r="N23" s="200"/>
      <c r="O23" s="268">
        <v>15.486022094026143</v>
      </c>
      <c r="P23" s="225">
        <v>1.935752761753268</v>
      </c>
      <c r="Q23" s="226">
        <v>17.42177485577941</v>
      </c>
    </row>
    <row r="24" spans="1:17" ht="12.75">
      <c r="A24" s="213"/>
      <c r="B24" s="188" t="s">
        <v>136</v>
      </c>
      <c r="C24" s="189"/>
      <c r="D24" s="195"/>
      <c r="E24" s="42"/>
      <c r="F24" s="227">
        <v>32.90779694980556</v>
      </c>
      <c r="G24" s="227">
        <v>22.349145522060457</v>
      </c>
      <c r="H24" s="228">
        <v>55.25694247186601</v>
      </c>
      <c r="J24" s="252"/>
      <c r="K24" s="178"/>
      <c r="L24" s="179"/>
      <c r="M24" s="180" t="s">
        <v>128</v>
      </c>
      <c r="N24" s="53" t="s">
        <v>129</v>
      </c>
      <c r="O24" s="269">
        <v>0</v>
      </c>
      <c r="P24" s="246" t="s">
        <v>135</v>
      </c>
      <c r="Q24" s="247" t="s">
        <v>135</v>
      </c>
    </row>
    <row r="25" spans="1:17" ht="12.75">
      <c r="A25" s="213"/>
      <c r="B25" s="197"/>
      <c r="C25" s="198"/>
      <c r="D25" s="195"/>
      <c r="E25" s="42"/>
      <c r="F25" s="227"/>
      <c r="G25" s="227"/>
      <c r="H25" s="236"/>
      <c r="J25" s="252"/>
      <c r="K25" s="178"/>
      <c r="L25" s="179"/>
      <c r="M25" s="181"/>
      <c r="N25" s="57" t="s">
        <v>131</v>
      </c>
      <c r="O25" s="245">
        <v>4.645806628207843</v>
      </c>
      <c r="P25" s="227">
        <v>0.5807258285259804</v>
      </c>
      <c r="Q25" s="228">
        <v>5.226532456733824</v>
      </c>
    </row>
    <row r="26" spans="1:17" ht="12.75">
      <c r="A26" s="213"/>
      <c r="B26" s="188" t="s">
        <v>139</v>
      </c>
      <c r="C26" s="189"/>
      <c r="D26" s="195"/>
      <c r="E26" s="42"/>
      <c r="F26" s="227">
        <v>58.52719145573706</v>
      </c>
      <c r="G26" s="227">
        <v>24.211574315565496</v>
      </c>
      <c r="H26" s="228">
        <v>82.73876577130255</v>
      </c>
      <c r="J26" s="252"/>
      <c r="K26" s="178"/>
      <c r="L26" s="179"/>
      <c r="M26" s="180" t="s">
        <v>132</v>
      </c>
      <c r="N26" s="57" t="s">
        <v>129</v>
      </c>
      <c r="O26" s="245">
        <v>9.291613256415687</v>
      </c>
      <c r="P26" s="227">
        <v>1.1614516570519609</v>
      </c>
      <c r="Q26" s="228">
        <v>10.453064913467648</v>
      </c>
    </row>
    <row r="27" spans="1:17" ht="12.75">
      <c r="A27" s="213"/>
      <c r="B27" s="197"/>
      <c r="C27" s="198"/>
      <c r="D27" s="195"/>
      <c r="E27" s="42"/>
      <c r="F27" s="227"/>
      <c r="G27" s="227"/>
      <c r="H27" s="236"/>
      <c r="J27" s="252"/>
      <c r="K27" s="197"/>
      <c r="L27" s="198"/>
      <c r="M27" s="181"/>
      <c r="N27" s="53" t="s">
        <v>131</v>
      </c>
      <c r="O27" s="245">
        <v>15.486022094026143</v>
      </c>
      <c r="P27" s="227">
        <v>1.935752761753268</v>
      </c>
      <c r="Q27" s="228">
        <v>17.42177485577941</v>
      </c>
    </row>
    <row r="28" spans="1:17" ht="13.5" thickBot="1">
      <c r="A28" s="214"/>
      <c r="B28" s="248" t="s">
        <v>142</v>
      </c>
      <c r="C28" s="187"/>
      <c r="D28" s="195"/>
      <c r="E28" s="56"/>
      <c r="F28" s="227">
        <v>27.42316412483796</v>
      </c>
      <c r="G28" s="227">
        <v>18.62428793505038</v>
      </c>
      <c r="H28" s="241">
        <v>46.04745205988834</v>
      </c>
      <c r="J28" s="252"/>
      <c r="K28" s="188" t="s">
        <v>134</v>
      </c>
      <c r="L28" s="189"/>
      <c r="M28" s="182" t="s">
        <v>135</v>
      </c>
      <c r="N28" s="183"/>
      <c r="O28" s="245">
        <v>14.078201903660132</v>
      </c>
      <c r="P28" s="227">
        <v>5.279325713872549</v>
      </c>
      <c r="Q28" s="228">
        <v>19.357527617532682</v>
      </c>
    </row>
    <row r="29" spans="1:17" ht="12.75" customHeight="1">
      <c r="A29" s="212" t="s">
        <v>146</v>
      </c>
      <c r="B29" s="176" t="s">
        <v>121</v>
      </c>
      <c r="C29" s="177"/>
      <c r="D29" s="195"/>
      <c r="E29" s="55" t="s">
        <v>123</v>
      </c>
      <c r="F29" s="225">
        <v>64.83011976635491</v>
      </c>
      <c r="G29" s="225">
        <v>26.81897462647255</v>
      </c>
      <c r="H29" s="226">
        <v>91.64909439282746</v>
      </c>
      <c r="J29" s="252"/>
      <c r="K29" s="197"/>
      <c r="L29" s="198"/>
      <c r="M29" s="184" t="s">
        <v>137</v>
      </c>
      <c r="N29" s="185"/>
      <c r="O29" s="245">
        <v>7.039100951830066</v>
      </c>
      <c r="P29" s="227">
        <v>2.6396628569362743</v>
      </c>
      <c r="Q29" s="228">
        <v>9.678763808766341</v>
      </c>
    </row>
    <row r="30" spans="1:17" ht="13.5" thickBot="1">
      <c r="A30" s="213"/>
      <c r="B30" s="197"/>
      <c r="C30" s="198"/>
      <c r="D30" s="195"/>
      <c r="E30" s="53" t="s">
        <v>127</v>
      </c>
      <c r="F30" s="227">
        <v>39.489356339766665</v>
      </c>
      <c r="G30" s="227">
        <v>26.81897462647255</v>
      </c>
      <c r="H30" s="228">
        <v>66.30833096623921</v>
      </c>
      <c r="J30" s="253"/>
      <c r="K30" s="248" t="s">
        <v>138</v>
      </c>
      <c r="L30" s="187"/>
      <c r="M30" s="186" t="s">
        <v>135</v>
      </c>
      <c r="N30" s="187"/>
      <c r="O30" s="270">
        <v>19.35752761753268</v>
      </c>
      <c r="P30" s="230">
        <v>15.486022094026143</v>
      </c>
      <c r="Q30" s="231">
        <v>34.84354971155882</v>
      </c>
    </row>
    <row r="31" spans="1:17" ht="12.75" customHeight="1">
      <c r="A31" s="213"/>
      <c r="B31" s="188" t="s">
        <v>130</v>
      </c>
      <c r="C31" s="189"/>
      <c r="D31" s="195"/>
      <c r="E31" s="55" t="s">
        <v>123</v>
      </c>
      <c r="F31" s="227">
        <v>59.42760978582533</v>
      </c>
      <c r="G31" s="227">
        <v>24.5840600742665</v>
      </c>
      <c r="H31" s="228">
        <v>84.01166986009183</v>
      </c>
      <c r="J31" s="251" t="s">
        <v>147</v>
      </c>
      <c r="K31" s="176" t="s">
        <v>141</v>
      </c>
      <c r="L31" s="177"/>
      <c r="M31" s="199" t="s">
        <v>135</v>
      </c>
      <c r="N31" s="200"/>
      <c r="O31" s="268">
        <v>15.486022094026143</v>
      </c>
      <c r="P31" s="225">
        <v>1.935752761753268</v>
      </c>
      <c r="Q31" s="226">
        <v>17.42177485577941</v>
      </c>
    </row>
    <row r="32" spans="1:17" ht="12.75">
      <c r="A32" s="213"/>
      <c r="B32" s="197"/>
      <c r="C32" s="198"/>
      <c r="D32" s="195"/>
      <c r="E32" s="53" t="s">
        <v>127</v>
      </c>
      <c r="F32" s="227">
        <v>36.19857664478612</v>
      </c>
      <c r="G32" s="227">
        <v>24.5840600742665</v>
      </c>
      <c r="H32" s="228">
        <v>60.78263671905262</v>
      </c>
      <c r="J32" s="252"/>
      <c r="K32" s="178"/>
      <c r="L32" s="179"/>
      <c r="M32" s="180" t="s">
        <v>128</v>
      </c>
      <c r="N32" s="53" t="s">
        <v>129</v>
      </c>
      <c r="O32" s="269">
        <v>0</v>
      </c>
      <c r="P32" s="246" t="s">
        <v>135</v>
      </c>
      <c r="Q32" s="247" t="s">
        <v>135</v>
      </c>
    </row>
    <row r="33" spans="1:17" ht="12.75">
      <c r="A33" s="213"/>
      <c r="B33" s="188" t="s">
        <v>133</v>
      </c>
      <c r="C33" s="189"/>
      <c r="D33" s="195"/>
      <c r="E33" s="53" t="s">
        <v>127</v>
      </c>
      <c r="F33" s="227">
        <v>39.489356339766665</v>
      </c>
      <c r="G33" s="227">
        <v>26.81897462647255</v>
      </c>
      <c r="H33" s="228">
        <v>66.30833096623921</v>
      </c>
      <c r="J33" s="252"/>
      <c r="K33" s="178"/>
      <c r="L33" s="179"/>
      <c r="M33" s="181"/>
      <c r="N33" s="57" t="s">
        <v>131</v>
      </c>
      <c r="O33" s="245">
        <v>4.645806628207843</v>
      </c>
      <c r="P33" s="227">
        <v>0.5807258285259804</v>
      </c>
      <c r="Q33" s="228">
        <v>5.226532456733824</v>
      </c>
    </row>
    <row r="34" spans="1:17" ht="12.75">
      <c r="A34" s="213"/>
      <c r="B34" s="197"/>
      <c r="C34" s="198"/>
      <c r="D34" s="195"/>
      <c r="E34" s="42"/>
      <c r="F34" s="227"/>
      <c r="G34" s="227"/>
      <c r="H34" s="228"/>
      <c r="J34" s="252"/>
      <c r="K34" s="178"/>
      <c r="L34" s="179"/>
      <c r="M34" s="180" t="s">
        <v>132</v>
      </c>
      <c r="N34" s="57" t="s">
        <v>129</v>
      </c>
      <c r="O34" s="245">
        <v>9.291613256415687</v>
      </c>
      <c r="P34" s="227">
        <v>1.1614516570519609</v>
      </c>
      <c r="Q34" s="228">
        <v>10.453064913467648</v>
      </c>
    </row>
    <row r="35" spans="1:17" ht="12.75">
      <c r="A35" s="213"/>
      <c r="B35" s="188" t="s">
        <v>136</v>
      </c>
      <c r="C35" s="189"/>
      <c r="D35" s="195"/>
      <c r="E35" s="42"/>
      <c r="F35" s="227">
        <v>39.489356339766665</v>
      </c>
      <c r="G35" s="227">
        <v>26.81897462647255</v>
      </c>
      <c r="H35" s="228">
        <v>66.30833096623921</v>
      </c>
      <c r="J35" s="252"/>
      <c r="K35" s="178"/>
      <c r="L35" s="179"/>
      <c r="M35" s="181"/>
      <c r="N35" s="57" t="s">
        <v>131</v>
      </c>
      <c r="O35" s="245">
        <v>15.486022094026143</v>
      </c>
      <c r="P35" s="227">
        <v>1.935752761753268</v>
      </c>
      <c r="Q35" s="228">
        <v>17.42177485577941</v>
      </c>
    </row>
    <row r="36" spans="1:17" ht="12.75">
      <c r="A36" s="213"/>
      <c r="B36" s="197"/>
      <c r="C36" s="198"/>
      <c r="D36" s="195"/>
      <c r="E36" s="42"/>
      <c r="F36" s="227"/>
      <c r="G36" s="227"/>
      <c r="H36" s="228"/>
      <c r="J36" s="252"/>
      <c r="K36" s="197"/>
      <c r="L36" s="198"/>
      <c r="M36" s="184" t="s">
        <v>148</v>
      </c>
      <c r="N36" s="185"/>
      <c r="O36" s="245">
        <v>7.743011047013072</v>
      </c>
      <c r="P36" s="227">
        <v>0.967876380876634</v>
      </c>
      <c r="Q36" s="228">
        <v>8.710887427889705</v>
      </c>
    </row>
    <row r="37" spans="1:17" ht="12.75">
      <c r="A37" s="213"/>
      <c r="B37" s="188" t="s">
        <v>139</v>
      </c>
      <c r="C37" s="189"/>
      <c r="D37" s="195"/>
      <c r="E37" s="42"/>
      <c r="F37" s="227">
        <v>70.23262974688448</v>
      </c>
      <c r="G37" s="227">
        <v>29.053889178678595</v>
      </c>
      <c r="H37" s="228">
        <v>99.28651892556309</v>
      </c>
      <c r="J37" s="252"/>
      <c r="K37" s="188" t="s">
        <v>134</v>
      </c>
      <c r="L37" s="189"/>
      <c r="M37" s="182" t="s">
        <v>135</v>
      </c>
      <c r="N37" s="183"/>
      <c r="O37" s="245">
        <v>14.078201903660132</v>
      </c>
      <c r="P37" s="227">
        <v>5.279325713872549</v>
      </c>
      <c r="Q37" s="228">
        <v>19.357527617532682</v>
      </c>
    </row>
    <row r="38" spans="1:17" ht="12.75">
      <c r="A38" s="213"/>
      <c r="B38" s="197"/>
      <c r="C38" s="198"/>
      <c r="D38" s="195"/>
      <c r="E38" s="42"/>
      <c r="F38" s="227"/>
      <c r="G38" s="227"/>
      <c r="H38" s="236"/>
      <c r="J38" s="252"/>
      <c r="K38" s="178"/>
      <c r="L38" s="179"/>
      <c r="M38" s="184" t="s">
        <v>137</v>
      </c>
      <c r="N38" s="185"/>
      <c r="O38" s="245">
        <v>7.039100951830066</v>
      </c>
      <c r="P38" s="227">
        <v>2.6396628569362743</v>
      </c>
      <c r="Q38" s="228">
        <v>9.678763808766341</v>
      </c>
    </row>
    <row r="39" spans="1:17" ht="13.5" thickBot="1">
      <c r="A39" s="214"/>
      <c r="B39" s="248" t="s">
        <v>142</v>
      </c>
      <c r="C39" s="187"/>
      <c r="D39" s="196"/>
      <c r="E39" s="56"/>
      <c r="F39" s="230">
        <v>32.90779694980556</v>
      </c>
      <c r="G39" s="230">
        <v>22.349145522060457</v>
      </c>
      <c r="H39" s="231">
        <v>55.25694247186601</v>
      </c>
      <c r="J39" s="252"/>
      <c r="K39" s="197"/>
      <c r="L39" s="198"/>
      <c r="M39" s="184" t="s">
        <v>149</v>
      </c>
      <c r="N39" s="185"/>
      <c r="O39" s="245">
        <v>7.039100951830066</v>
      </c>
      <c r="P39" s="227">
        <v>2.6396628569362743</v>
      </c>
      <c r="Q39" s="228">
        <v>9.678763808766341</v>
      </c>
    </row>
    <row r="40" spans="10:17" ht="12.75">
      <c r="J40" s="252"/>
      <c r="K40" s="188" t="s">
        <v>138</v>
      </c>
      <c r="L40" s="189"/>
      <c r="M40" s="182" t="s">
        <v>135</v>
      </c>
      <c r="N40" s="183"/>
      <c r="O40" s="271">
        <v>17.597752379575162</v>
      </c>
      <c r="P40" s="237">
        <v>14.078201903660132</v>
      </c>
      <c r="Q40" s="232">
        <v>31.675954283235292</v>
      </c>
    </row>
    <row r="41" spans="10:17" ht="13.5" thickBot="1">
      <c r="J41" s="253"/>
      <c r="K41" s="190"/>
      <c r="L41" s="191"/>
      <c r="M41" s="192" t="s">
        <v>150</v>
      </c>
      <c r="N41" s="193"/>
      <c r="O41" s="270">
        <v>8.798876189787581</v>
      </c>
      <c r="P41" s="230">
        <v>7.039100951830066</v>
      </c>
      <c r="Q41" s="231">
        <v>15.837977141617646</v>
      </c>
    </row>
    <row r="42" spans="1:17" ht="13.5" customHeight="1" thickBot="1">
      <c r="A42" s="266" t="s">
        <v>151</v>
      </c>
      <c r="B42" s="264"/>
      <c r="C42" s="264"/>
      <c r="D42" s="264"/>
      <c r="E42" s="267"/>
      <c r="F42" s="263" t="s">
        <v>152</v>
      </c>
      <c r="G42" s="264"/>
      <c r="H42" s="265"/>
      <c r="J42" s="251" t="s">
        <v>153</v>
      </c>
      <c r="K42" s="176" t="s">
        <v>141</v>
      </c>
      <c r="L42" s="177"/>
      <c r="M42" s="249" t="s">
        <v>135</v>
      </c>
      <c r="N42" s="250"/>
      <c r="O42" s="268">
        <v>14.078201903660132</v>
      </c>
      <c r="P42" s="225">
        <v>1.7597752379575164</v>
      </c>
      <c r="Q42" s="226">
        <v>15.837977141617648</v>
      </c>
    </row>
    <row r="43" spans="1:17" ht="12.75" customHeight="1">
      <c r="A43" s="260" t="s">
        <v>154</v>
      </c>
      <c r="B43" s="221" t="s">
        <v>155</v>
      </c>
      <c r="C43" s="222"/>
      <c r="D43" s="223"/>
      <c r="E43" s="136" t="s">
        <v>156</v>
      </c>
      <c r="F43" s="136" t="s">
        <v>96</v>
      </c>
      <c r="G43" s="136" t="s">
        <v>97</v>
      </c>
      <c r="H43" s="137" t="s">
        <v>157</v>
      </c>
      <c r="J43" s="252"/>
      <c r="K43" s="178"/>
      <c r="L43" s="179"/>
      <c r="M43" s="180" t="s">
        <v>128</v>
      </c>
      <c r="N43" s="57" t="s">
        <v>129</v>
      </c>
      <c r="O43" s="269">
        <v>0</v>
      </c>
      <c r="P43" s="246" t="s">
        <v>135</v>
      </c>
      <c r="Q43" s="247" t="s">
        <v>135</v>
      </c>
    </row>
    <row r="44" spans="1:17" ht="12.75">
      <c r="A44" s="261"/>
      <c r="B44" s="138"/>
      <c r="C44" s="111"/>
      <c r="D44" s="112"/>
      <c r="E44" s="109"/>
      <c r="F44" s="109" t="s">
        <v>158</v>
      </c>
      <c r="G44" s="109" t="s">
        <v>158</v>
      </c>
      <c r="H44" s="110" t="s">
        <v>158</v>
      </c>
      <c r="J44" s="252"/>
      <c r="K44" s="178"/>
      <c r="L44" s="179"/>
      <c r="M44" s="181"/>
      <c r="N44" s="57" t="s">
        <v>131</v>
      </c>
      <c r="O44" s="245">
        <v>4.223460571098039</v>
      </c>
      <c r="P44" s="227">
        <v>0.5279325713872549</v>
      </c>
      <c r="Q44" s="228">
        <v>4.751393142485294</v>
      </c>
    </row>
    <row r="45" spans="1:17" ht="12.75">
      <c r="A45" s="261"/>
      <c r="B45" s="254" t="s">
        <v>180</v>
      </c>
      <c r="C45" s="255"/>
      <c r="D45" s="238" t="s">
        <v>159</v>
      </c>
      <c r="E45" s="239" t="s">
        <v>123</v>
      </c>
      <c r="F45" s="278">
        <v>7.60222902797647</v>
      </c>
      <c r="G45" s="234">
        <v>5.25820841101706</v>
      </c>
      <c r="H45" s="235">
        <v>12.86043743899353</v>
      </c>
      <c r="J45" s="252"/>
      <c r="K45" s="178"/>
      <c r="L45" s="179"/>
      <c r="M45" s="180" t="s">
        <v>132</v>
      </c>
      <c r="N45" s="57" t="s">
        <v>129</v>
      </c>
      <c r="O45" s="245">
        <v>8.446921142196079</v>
      </c>
      <c r="P45" s="227">
        <v>1.0558651427745098</v>
      </c>
      <c r="Q45" s="228">
        <v>9.502786284970588</v>
      </c>
    </row>
    <row r="46" spans="1:17" ht="12.75">
      <c r="A46" s="261"/>
      <c r="B46" s="258"/>
      <c r="C46" s="259"/>
      <c r="D46" s="238" t="s">
        <v>160</v>
      </c>
      <c r="E46" s="239" t="s">
        <v>161</v>
      </c>
      <c r="F46" s="278">
        <v>3.611058788288824</v>
      </c>
      <c r="G46" s="234">
        <v>5.25820841101706</v>
      </c>
      <c r="H46" s="235">
        <v>8.869267199305884</v>
      </c>
      <c r="J46" s="252"/>
      <c r="K46" s="197"/>
      <c r="L46" s="198"/>
      <c r="M46" s="181"/>
      <c r="N46" s="53" t="s">
        <v>131</v>
      </c>
      <c r="O46" s="245">
        <v>14.078201903660132</v>
      </c>
      <c r="P46" s="227">
        <v>1.7597752379575164</v>
      </c>
      <c r="Q46" s="228">
        <v>15.837977141617648</v>
      </c>
    </row>
    <row r="47" spans="1:17" ht="12.75">
      <c r="A47" s="261"/>
      <c r="B47" s="254" t="s">
        <v>181</v>
      </c>
      <c r="C47" s="255"/>
      <c r="D47" s="238" t="s">
        <v>162</v>
      </c>
      <c r="E47" s="239" t="s">
        <v>161</v>
      </c>
      <c r="F47" s="279">
        <v>4.889975442474449</v>
      </c>
      <c r="G47" s="234">
        <v>7.1204905565856</v>
      </c>
      <c r="H47" s="235">
        <v>12.010465999060049</v>
      </c>
      <c r="J47" s="252"/>
      <c r="K47" s="188" t="s">
        <v>134</v>
      </c>
      <c r="L47" s="189"/>
      <c r="M47" s="182" t="s">
        <v>135</v>
      </c>
      <c r="N47" s="183"/>
      <c r="O47" s="245">
        <v>14.078201903660132</v>
      </c>
      <c r="P47" s="227">
        <v>5.279325713872549</v>
      </c>
      <c r="Q47" s="228">
        <v>19.357527617532682</v>
      </c>
    </row>
    <row r="48" spans="1:17" ht="12.75">
      <c r="A48" s="261"/>
      <c r="B48" s="258"/>
      <c r="C48" s="259"/>
      <c r="D48" s="238" t="s">
        <v>163</v>
      </c>
      <c r="E48" s="239" t="s">
        <v>123</v>
      </c>
      <c r="F48" s="279">
        <v>10.29468514205147</v>
      </c>
      <c r="G48" s="234">
        <v>7.1204905565856</v>
      </c>
      <c r="H48" s="235">
        <v>17.41517569863707</v>
      </c>
      <c r="J48" s="252"/>
      <c r="K48" s="197"/>
      <c r="L48" s="198"/>
      <c r="M48" s="184" t="s">
        <v>137</v>
      </c>
      <c r="N48" s="185"/>
      <c r="O48" s="245">
        <v>7.039100951830066</v>
      </c>
      <c r="P48" s="227">
        <v>2.6396628569362743</v>
      </c>
      <c r="Q48" s="228">
        <v>9.678763808766341</v>
      </c>
    </row>
    <row r="49" spans="1:17" ht="13.5" thickBot="1">
      <c r="A49" s="261"/>
      <c r="B49" s="254" t="s">
        <v>182</v>
      </c>
      <c r="C49" s="255"/>
      <c r="D49" s="238" t="s">
        <v>164</v>
      </c>
      <c r="E49" s="239" t="s">
        <v>161</v>
      </c>
      <c r="F49" s="279">
        <v>9.930411667794264</v>
      </c>
      <c r="G49" s="234">
        <v>14.460073130296912</v>
      </c>
      <c r="H49" s="235">
        <v>24.390484798091176</v>
      </c>
      <c r="J49" s="253"/>
      <c r="K49" s="248" t="s">
        <v>138</v>
      </c>
      <c r="L49" s="187"/>
      <c r="M49" s="186" t="s">
        <v>135</v>
      </c>
      <c r="N49" s="187"/>
      <c r="O49" s="270">
        <v>24.76044</v>
      </c>
      <c r="P49" s="230">
        <v>19.81971</v>
      </c>
      <c r="Q49" s="231">
        <v>44.58015</v>
      </c>
    </row>
    <row r="50" spans="1:17" s="224" customFormat="1" ht="12.75">
      <c r="A50" s="261"/>
      <c r="B50" s="272"/>
      <c r="C50" s="273"/>
      <c r="D50" s="238"/>
      <c r="E50" s="244" t="s">
        <v>123</v>
      </c>
      <c r="F50" s="245">
        <v>19.076843467078458</v>
      </c>
      <c r="G50" s="245">
        <v>14.460073130296912</v>
      </c>
      <c r="H50" s="228">
        <v>33.53691659737537</v>
      </c>
      <c r="J50" s="274"/>
      <c r="K50" s="275"/>
      <c r="L50" s="275"/>
      <c r="M50" s="275"/>
      <c r="N50" s="275"/>
      <c r="O50" s="276"/>
      <c r="P50" s="277"/>
      <c r="Q50" s="277"/>
    </row>
    <row r="51" spans="1:8" ht="12.75">
      <c r="A51" s="261"/>
      <c r="B51" s="258"/>
      <c r="C51" s="259"/>
      <c r="D51" s="238" t="s">
        <v>165</v>
      </c>
      <c r="E51" s="233"/>
      <c r="F51" s="279">
        <v>4.965205833897132</v>
      </c>
      <c r="G51" s="234">
        <v>7.230036565148456</v>
      </c>
      <c r="H51" s="235">
        <v>12.195242399045588</v>
      </c>
    </row>
    <row r="52" spans="1:8" ht="13.5" thickBot="1">
      <c r="A52" s="262"/>
      <c r="B52" s="256"/>
      <c r="C52" s="257"/>
      <c r="D52" s="113" t="s">
        <v>166</v>
      </c>
      <c r="E52" s="56"/>
      <c r="F52" s="280">
        <v>11.32415365625662</v>
      </c>
      <c r="G52" s="240">
        <v>11.32415365625662</v>
      </c>
      <c r="H52" s="241">
        <v>22.64830731251324</v>
      </c>
    </row>
    <row r="54" spans="2:17" s="224" customFormat="1" ht="12.75">
      <c r="B54" s="218" t="s">
        <v>197</v>
      </c>
      <c r="C54" s="218"/>
      <c r="D54" s="218"/>
      <c r="E54" s="218"/>
      <c r="F54" s="218"/>
      <c r="G54" s="218"/>
      <c r="L54" s="218" t="s">
        <v>197</v>
      </c>
      <c r="M54" s="218"/>
      <c r="N54" s="218"/>
      <c r="O54" s="218"/>
      <c r="P54" s="218"/>
      <c r="Q54" s="218"/>
    </row>
    <row r="55" spans="3:15" ht="12.75">
      <c r="C55" s="218"/>
      <c r="D55" s="218"/>
      <c r="E55" s="218"/>
      <c r="F55" s="218"/>
      <c r="L55" s="218"/>
      <c r="M55" s="218"/>
      <c r="N55" s="218"/>
      <c r="O55" s="218"/>
    </row>
  </sheetData>
  <sheetProtection/>
  <mergeCells count="91">
    <mergeCell ref="K47:L48"/>
    <mergeCell ref="M47:N47"/>
    <mergeCell ref="M48:N48"/>
    <mergeCell ref="K49:L49"/>
    <mergeCell ref="M49:N49"/>
    <mergeCell ref="L54:Q54"/>
    <mergeCell ref="J42:J49"/>
    <mergeCell ref="K42:L46"/>
    <mergeCell ref="M24:M25"/>
    <mergeCell ref="A18:A28"/>
    <mergeCell ref="B18:C19"/>
    <mergeCell ref="D18:D39"/>
    <mergeCell ref="M18:M19"/>
    <mergeCell ref="B20:C21"/>
    <mergeCell ref="B31:C32"/>
    <mergeCell ref="J31:J41"/>
    <mergeCell ref="K31:L36"/>
    <mergeCell ref="M31:N31"/>
    <mergeCell ref="M32:M33"/>
    <mergeCell ref="K40:L41"/>
    <mergeCell ref="M40:N40"/>
    <mergeCell ref="M41:N41"/>
    <mergeCell ref="A29:A39"/>
    <mergeCell ref="B15:C16"/>
    <mergeCell ref="J15:J22"/>
    <mergeCell ref="K15:L19"/>
    <mergeCell ref="M15:N15"/>
    <mergeCell ref="M16:M17"/>
    <mergeCell ref="M22:N22"/>
    <mergeCell ref="L55:O55"/>
    <mergeCell ref="B54:G54"/>
    <mergeCell ref="C55:F55"/>
    <mergeCell ref="M5:N5"/>
    <mergeCell ref="A42:E42"/>
    <mergeCell ref="F42:H42"/>
    <mergeCell ref="A43:A52"/>
    <mergeCell ref="B43:D43"/>
    <mergeCell ref="B45:C46"/>
    <mergeCell ref="B39:C39"/>
    <mergeCell ref="B35:C36"/>
    <mergeCell ref="B47:C48"/>
    <mergeCell ref="B49:C51"/>
    <mergeCell ref="B52:C52"/>
    <mergeCell ref="B37:C38"/>
    <mergeCell ref="M38:N38"/>
    <mergeCell ref="M8:M9"/>
    <mergeCell ref="K37:L39"/>
    <mergeCell ref="M37:N37"/>
    <mergeCell ref="M34:M35"/>
    <mergeCell ref="M36:N36"/>
    <mergeCell ref="M12:N12"/>
    <mergeCell ref="M13:N13"/>
    <mergeCell ref="M39:N39"/>
    <mergeCell ref="M21:N21"/>
    <mergeCell ref="A5:A6"/>
    <mergeCell ref="A7:A17"/>
    <mergeCell ref="B7:C8"/>
    <mergeCell ref="D7:D17"/>
    <mergeCell ref="J7:J14"/>
    <mergeCell ref="K7:L11"/>
    <mergeCell ref="B13:C14"/>
    <mergeCell ref="B17:C17"/>
    <mergeCell ref="K14:L14"/>
    <mergeCell ref="M10:M11"/>
    <mergeCell ref="B11:C12"/>
    <mergeCell ref="K12:L13"/>
    <mergeCell ref="B9:C10"/>
    <mergeCell ref="K5:L5"/>
    <mergeCell ref="M7:N7"/>
    <mergeCell ref="M14:N14"/>
    <mergeCell ref="B22:C23"/>
    <mergeCell ref="K22:L22"/>
    <mergeCell ref="K20:L21"/>
    <mergeCell ref="M20:N20"/>
    <mergeCell ref="B26:C27"/>
    <mergeCell ref="M26:M27"/>
    <mergeCell ref="B28:C28"/>
    <mergeCell ref="K28:L29"/>
    <mergeCell ref="M28:N28"/>
    <mergeCell ref="J23:J30"/>
    <mergeCell ref="K23:L27"/>
    <mergeCell ref="M23:N23"/>
    <mergeCell ref="B24:C25"/>
    <mergeCell ref="B29:C30"/>
    <mergeCell ref="M29:N29"/>
    <mergeCell ref="K30:L30"/>
    <mergeCell ref="M30:N30"/>
    <mergeCell ref="B33:C34"/>
    <mergeCell ref="M42:N42"/>
    <mergeCell ref="M43:M44"/>
    <mergeCell ref="M45:M4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Utent48</dc:creator>
  <cp:keywords/>
  <dc:description/>
  <cp:lastModifiedBy>utent69</cp:lastModifiedBy>
  <dcterms:created xsi:type="dcterms:W3CDTF">2012-09-10T11:36:54Z</dcterms:created>
  <dcterms:modified xsi:type="dcterms:W3CDTF">2022-12-02T10:34:15Z</dcterms:modified>
  <cp:category/>
  <cp:version/>
  <cp:contentType/>
  <cp:contentStatus/>
</cp:coreProperties>
</file>